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39-本级一般支出" sheetId="1" r:id="rId1"/>
  </sheets>
  <externalReferences>
    <externalReference r:id="rId2"/>
    <externalReference r:id="rId3"/>
  </externalReferences>
  <definedNames>
    <definedName name="_xlnm._FilterDatabase" localSheetId="0" hidden="1">'39-本级一般支出'!$A$4:$K$547</definedName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Titles" localSheetId="0">'39-本级一般支出'!#REF!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<sst xmlns="http://schemas.openxmlformats.org/spreadsheetml/2006/main" count="552" uniqueCount="468">
  <si>
    <t>2020年贡井区区本级一般公共预算支出决算表</t>
  </si>
  <si>
    <t>单位：万元</t>
  </si>
  <si>
    <t>预算科目</t>
  </si>
  <si>
    <t>年初预算数</t>
  </si>
  <si>
    <t>调整预算数</t>
  </si>
  <si>
    <t>决算数</t>
  </si>
  <si>
    <t>上年数</t>
  </si>
  <si>
    <t>决算数为预算数的%</t>
  </si>
  <si>
    <t>为上年决算%</t>
  </si>
  <si>
    <t>一、一般公共服务支出</t>
  </si>
  <si>
    <t xml:space="preserve">  其中：人大事务</t>
  </si>
  <si>
    <t xml:space="preserve">    其中：行政运行</t>
  </si>
  <si>
    <t xml:space="preserve">    一般行政管理事务</t>
  </si>
  <si>
    <t xml:space="preserve">    人大会议</t>
  </si>
  <si>
    <t xml:space="preserve">    人大监督</t>
  </si>
  <si>
    <t xml:space="preserve">    人大代表履职能力提升</t>
  </si>
  <si>
    <t xml:space="preserve">    代表工作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</si>
  <si>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</si>
  <si>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</si>
  <si>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</si>
  <si>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</si>
  <si>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其他政协事务支出</t>
  </si>
  <si>
    <t xml:space="preserve">  政府办公厅(室)及相关机构事务</t>
  </si>
  <si>
    <t xml:space="preserve">    机关服务</t>
  </si>
  <si>
    <t xml:space="preserve">    专项业务活动</t>
  </si>
  <si>
    <t xml:space="preserve">    法制建设</t>
  </si>
  <si>
    <t xml:space="preserve">    信访事务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</si>
  <si>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</si>
  <si>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</si>
  <si>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</si>
  <si>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</si>
  <si>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社会事业发展规划</t>
  </si>
  <si>
    <t xml:space="preserve">    其他发展与改革事务支出</t>
  </si>
  <si>
    <t xml:space="preserve">  统计信息事务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</si>
  <si>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</si>
  <si>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</si>
  <si>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</si>
  <si>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</si>
  <si>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信息化建设</t>
  </si>
  <si>
    <t xml:space="preserve">    财政国库业务</t>
  </si>
  <si>
    <t xml:space="preserve">    其他财政事务支出</t>
  </si>
  <si>
    <t xml:space="preserve">  税收事务</t>
  </si>
  <si>
    <t xml:space="preserve">  审计事务</t>
  </si>
  <si>
    <t xml:space="preserve">    审计业务</t>
  </si>
  <si>
    <t xml:space="preserve">    其他审计事务支出</t>
  </si>
  <si>
    <t xml:space="preserve">  人力资源事务</t>
  </si>
  <si>
    <t xml:space="preserve">      行政运行</t>
  </si>
  <si>
    <t xml:space="preserve">      事业运行</t>
  </si>
  <si>
    <t xml:space="preserve">     军队转业干部安置</t>
  </si>
  <si>
    <t xml:space="preserve">     其他人事事务支出</t>
  </si>
  <si>
    <t xml:space="preserve">  纪检监察事务</t>
  </si>
  <si>
    <t xml:space="preserve">    其他纪检监察事务支出</t>
  </si>
  <si>
    <t xml:space="preserve">  商贸事务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</si>
  <si>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</si>
  <si>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</si>
  <si>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</si>
  <si>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</si>
  <si>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  专利试点和产业化推进</t>
  </si>
  <si>
    <t xml:space="preserve">      其他知识产权事务支出</t>
  </si>
  <si>
    <t xml:space="preserve">  工商行政管理事务</t>
  </si>
  <si>
    <t xml:space="preserve">    工商行政管理专项</t>
  </si>
  <si>
    <t xml:space="preserve">    消费者权益保护</t>
  </si>
  <si>
    <t xml:space="preserve">    其他工商行政管理事务支出</t>
  </si>
  <si>
    <t xml:space="preserve">  质量技术监督与检验检疫事务</t>
  </si>
  <si>
    <t xml:space="preserve">    质量技术监督行政执法及业务管理</t>
  </si>
  <si>
    <t xml:space="preserve">    其他质量技术监督与检验检疫事务支出</t>
  </si>
  <si>
    <t xml:space="preserve">  宗教事务</t>
  </si>
  <si>
    <t xml:space="preserve">    其他宗教事务支出</t>
  </si>
  <si>
    <t xml:space="preserve">  档案事务</t>
  </si>
  <si>
    <t xml:space="preserve">    其他档案事务支出</t>
  </si>
  <si>
    <t xml:space="preserve">    档案馆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</si>
  <si>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</si>
  <si>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</si>
  <si>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</si>
  <si>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</si>
  <si>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</si>
  <si>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</si>
  <si>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</si>
  <si>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</si>
  <si>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</si>
  <si>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 一般行政管理事务</t>
  </si>
  <si>
    <t xml:space="preserve">    其他宣传事务支出</t>
  </si>
  <si>
    <t xml:space="preserve">  统战事务</t>
  </si>
  <si>
    <t xml:space="preserve">    其他统战事务支出</t>
  </si>
  <si>
    <t xml:space="preserve">  市场监督管理事务</t>
  </si>
  <si>
    <t xml:space="preserve">      市场秩序执法</t>
  </si>
  <si>
    <t xml:space="preserve">      药品事务</t>
  </si>
  <si>
    <t xml:space="preserve">      质量安全监管</t>
  </si>
  <si>
    <t xml:space="preserve">      食品安全监管</t>
  </si>
  <si>
    <t xml:space="preserve">      其他市场监督管理事务</t>
  </si>
  <si>
    <t xml:space="preserve">  其他一般公共服务支出(款)</t>
  </si>
  <si>
    <t xml:space="preserve">    其他一般公共服务支出(项)</t>
  </si>
  <si>
    <t>二、外交支出</t>
  </si>
  <si>
    <t>三、国防支出</t>
  </si>
  <si>
    <t xml:space="preserve">  国防动员</t>
  </si>
  <si>
    <t xml:space="preserve">    兵役征集</t>
  </si>
  <si>
    <t xml:space="preserve">    人民防空</t>
  </si>
  <si>
    <t xml:space="preserve">    民兵</t>
  </si>
  <si>
    <t xml:space="preserve">    其他国防动员支出</t>
  </si>
  <si>
    <t xml:space="preserve">  其他国防支出（款）</t>
  </si>
  <si>
    <t xml:space="preserve">    其他国防支出(项)</t>
  </si>
  <si>
    <t>四、公共安全支出</t>
  </si>
  <si>
    <t xml:space="preserve">  武装警察</t>
  </si>
  <si>
    <t xml:space="preserve">    武装警察部队(项)</t>
  </si>
  <si>
    <t xml:space="preserve">    其他武装警察部队支出</t>
  </si>
  <si>
    <t xml:space="preserve">  公安</t>
  </si>
  <si>
    <t xml:space="preserve">    禁毒管理</t>
  </si>
  <si>
    <t xml:space="preserve">    治安管理</t>
  </si>
  <si>
    <t xml:space="preserve">    出入境管理</t>
  </si>
  <si>
    <t xml:space="preserve">    道路交通管理</t>
  </si>
  <si>
    <t xml:space="preserve">    其他公安支出</t>
  </si>
  <si>
    <t xml:space="preserve"> 国家安全</t>
  </si>
  <si>
    <t xml:space="preserve">    安全业务</t>
  </si>
  <si>
    <t xml:space="preserve">  检察</t>
  </si>
  <si>
    <t xml:space="preserve">    查办和预防职务犯罪</t>
  </si>
  <si>
    <t xml:space="preserve">    检察监督</t>
  </si>
  <si>
    <t xml:space="preserve">   “两房”建设</t>
  </si>
  <si>
    <t xml:space="preserve">    其他检察支出</t>
  </si>
  <si>
    <t xml:space="preserve">  法院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</si>
  <si>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</si>
  <si>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</si>
  <si>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</si>
  <si>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</si>
  <si>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法律援助</t>
  </si>
  <si>
    <t xml:space="preserve">    社区矫正</t>
  </si>
  <si>
    <t xml:space="preserve">    其他司法支出</t>
  </si>
  <si>
    <t xml:space="preserve">  其他公共安全支出（款）</t>
  </si>
  <si>
    <t xml:space="preserve">    其他公共安全支出(项)</t>
  </si>
  <si>
    <t>五、教育支出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</si>
  <si>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</si>
  <si>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</si>
  <si>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</si>
  <si>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</si>
  <si>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</si>
  <si>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</si>
  <si>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</si>
  <si>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</si>
  <si>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</si>
  <si>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</si>
  <si>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中等职业教育</t>
  </si>
  <si>
    <t xml:space="preserve">           </t>
  </si>
  <si>
    <t xml:space="preserve">    职业高中教育</t>
  </si>
  <si>
    <t xml:space="preserve">    其他职业教育支出</t>
  </si>
  <si>
    <t xml:space="preserve">  成人教育</t>
  </si>
  <si>
    <t xml:space="preserve">    其他成人教育支出</t>
  </si>
  <si>
    <t xml:space="preserve">  特殊教育</t>
  </si>
  <si>
    <t xml:space="preserve">    特殊学校教育</t>
  </si>
  <si>
    <t xml:space="preserve">  进修及培训</t>
  </si>
  <si>
    <t xml:space="preserve">    教师进修</t>
  </si>
  <si>
    <t xml:space="preserve">    干部教育</t>
  </si>
  <si>
    <t xml:space="preserve">  教育费附加安排的支出</t>
  </si>
  <si>
    <t xml:space="preserve">    其他教育费附加安排的支出</t>
  </si>
  <si>
    <t xml:space="preserve">  其他教育支出(款)</t>
  </si>
  <si>
    <t xml:space="preserve">    其他教育支出(项)</t>
  </si>
  <si>
    <t>六、科学技术支出</t>
  </si>
  <si>
    <t xml:space="preserve">  科学技术管理事务</t>
  </si>
  <si>
    <t xml:space="preserve">    其他科学技术管理事务支出</t>
  </si>
  <si>
    <t xml:space="preserve">  技术研究与开发</t>
  </si>
  <si>
    <t xml:space="preserve">    应用技术研究与开发</t>
  </si>
  <si>
    <t xml:space="preserve">    科技成果转化与扩散</t>
  </si>
  <si>
    <t xml:space="preserve">  科学技术普及</t>
  </si>
  <si>
    <t xml:space="preserve">    科普活动</t>
  </si>
  <si>
    <t xml:space="preserve">    其他科学技术普及支出</t>
  </si>
  <si>
    <t>科技重大项目</t>
  </si>
  <si>
    <t xml:space="preserve">    科技重大专项</t>
  </si>
  <si>
    <t xml:space="preserve">  其他科学技术支出</t>
  </si>
  <si>
    <t xml:space="preserve">    其他科学技术支出</t>
  </si>
  <si>
    <t>七、文化旅游体育与传媒支出</t>
  </si>
  <si>
    <t xml:space="preserve">  文化和旅游</t>
  </si>
  <si>
    <t xml:space="preserve">    文化活动</t>
  </si>
  <si>
    <t xml:space="preserve">    文化创作与保护</t>
  </si>
  <si>
    <t xml:space="preserve">    群众文化</t>
  </si>
  <si>
    <t xml:space="preserve">    旅游宣传</t>
  </si>
  <si>
    <t xml:space="preserve">    其他文化支出</t>
  </si>
  <si>
    <t xml:space="preserve">  文物</t>
  </si>
  <si>
    <t xml:space="preserve">    文物保护</t>
  </si>
  <si>
    <t xml:space="preserve">    其他文物支出</t>
  </si>
  <si>
    <t xml:space="preserve">  体育</t>
  </si>
  <si>
    <t xml:space="preserve">    其他体育支出</t>
  </si>
  <si>
    <t xml:space="preserve">  新闻出版广播影视</t>
  </si>
  <si>
    <t xml:space="preserve">    电影</t>
  </si>
  <si>
    <t xml:space="preserve">    其他新闻出版广播影视支出</t>
  </si>
  <si>
    <t xml:space="preserve"> 广播电视</t>
  </si>
  <si>
    <t xml:space="preserve">      其他广播电视支出</t>
  </si>
  <si>
    <t xml:space="preserve">  其他文化体育与传媒支出(款)</t>
  </si>
  <si>
    <t xml:space="preserve">    其他文化体育与传媒支出(项)</t>
  </si>
  <si>
    <t>八、社会保障和就业支出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</si>
  <si>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</si>
  <si>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</si>
  <si>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</si>
  <si>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社会保险业务管理事务</t>
  </si>
  <si>
    <t xml:space="preserve">    社会保险经办机构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</si>
  <si>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</si>
  <si>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</si>
  <si>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</si>
  <si>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行政区划和地名管理</t>
  </si>
  <si>
    <t xml:space="preserve">    基层政权和社区建设</t>
  </si>
  <si>
    <t xml:space="preserve">    其他民政管理事务支出</t>
  </si>
  <si>
    <t xml:space="preserve">  财政对社会保险基金的补助</t>
  </si>
  <si>
    <t xml:space="preserve">    财政对基本养老保险基金的补助</t>
  </si>
  <si>
    <t xml:space="preserve">    财政对城乡居民基本养老保险基金的补助</t>
  </si>
  <si>
    <t xml:space="preserve">    财政对其他社会保险基金的补助</t>
  </si>
  <si>
    <t>行政事业单位养老支出</t>
  </si>
  <si>
    <t xml:space="preserve">    行政单位离退休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</si>
  <si>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</si>
  <si>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</si>
  <si>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</si>
  <si>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其他行政事业单位离退休支出</t>
  </si>
  <si>
    <t xml:space="preserve">  企业改革补助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</si>
  <si>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</si>
  <si>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</si>
  <si>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</si>
  <si>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</si>
  <si>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</si>
  <si>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</si>
  <si>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</si>
  <si>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</si>
  <si>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</si>
  <si>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</si>
  <si>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</si>
  <si>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</si>
  <si>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</si>
  <si>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</si>
  <si>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</si>
  <si>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</si>
  <si>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</si>
  <si>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</si>
  <si>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</si>
  <si>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</si>
  <si>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</si>
  <si>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</si>
  <si>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</si>
  <si>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</si>
  <si>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</si>
  <si>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</si>
  <si>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</si>
  <si>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</si>
  <si>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</si>
  <si>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</si>
  <si>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</si>
  <si>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</si>
  <si>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残疾人生活和护理补贴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</si>
  <si>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</si>
  <si>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</si>
  <si>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</si>
  <si>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</si>
  <si>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</si>
  <si>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</si>
  <si>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</si>
  <si>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</si>
  <si>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</si>
  <si>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</si>
  <si>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</si>
  <si>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</si>
  <si>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</si>
  <si>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</si>
  <si>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</si>
  <si>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</si>
  <si>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</si>
  <si>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</si>
  <si>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财政对其他基本养老保险基金的补助</t>
  </si>
  <si>
    <t xml:space="preserve">  退役军人管理事务</t>
  </si>
  <si>
    <t xml:space="preserve">    行政运行</t>
  </si>
  <si>
    <t xml:space="preserve">    拥军优属</t>
  </si>
  <si>
    <t xml:space="preserve">    其他退役军人事务管理支出</t>
  </si>
  <si>
    <t xml:space="preserve">  其他社会保障和就业支出(款)</t>
  </si>
  <si>
    <t xml:space="preserve">    其他社会保障和就业支出(项)</t>
  </si>
  <si>
    <t>九、卫生健康支出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</si>
  <si>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</si>
  <si>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</si>
  <si>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</si>
  <si>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中医(民族)医院</t>
  </si>
  <si>
    <t xml:space="preserve">    妇幼保健医院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</si>
  <si>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</si>
  <si>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</si>
  <si>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</si>
  <si>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</si>
  <si>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</si>
  <si>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</si>
  <si>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</si>
  <si>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</si>
  <si>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</si>
  <si>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</si>
  <si>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</si>
  <si>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</si>
  <si>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</si>
  <si>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</si>
  <si>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</si>
  <si>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</si>
  <si>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</si>
  <si>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</si>
  <si>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</si>
  <si>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</si>
  <si>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食品安全事务</t>
  </si>
  <si>
    <t xml:space="preserve">    其他食品和药品监督管理事务支出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</si>
  <si>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</si>
  <si>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</si>
  <si>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</si>
  <si>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</si>
  <si>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</si>
  <si>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</si>
  <si>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财政对城乡居民基本医疗保险基金的补助</t>
  </si>
  <si>
    <t xml:space="preserve">  医疗救助</t>
  </si>
  <si>
    <t xml:space="preserve">    城乡医疗救助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</si>
  <si>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</si>
  <si>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</si>
  <si>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</si>
  <si>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</si>
  <si>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其他医疗卫生与计划生育支出(款)</t>
  </si>
  <si>
    <t xml:space="preserve">    其他医疗卫生与计划生育支出(项)</t>
  </si>
  <si>
    <t>十、节能环保支出</t>
  </si>
  <si>
    <t xml:space="preserve">  环境保护管理事务</t>
  </si>
  <si>
    <t xml:space="preserve">    其他环境保护管理事务支出</t>
  </si>
  <si>
    <t xml:space="preserve">  环境监测与监察</t>
  </si>
  <si>
    <t xml:space="preserve">      建设项目环评审查与监督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</si>
  <si>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</si>
  <si>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</si>
  <si>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</si>
  <si>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</si>
  <si>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其他污染防治支出</t>
  </si>
  <si>
    <t xml:space="preserve">  自然生态保护</t>
  </si>
  <si>
    <t xml:space="preserve">    农村环境保护</t>
  </si>
  <si>
    <t xml:space="preserve">    其他自然生态保护支出</t>
  </si>
  <si>
    <t xml:space="preserve">  其他节能环保支出(款)</t>
  </si>
  <si>
    <t xml:space="preserve">    其他节能环保支出(项)</t>
  </si>
  <si>
    <t>十一、城乡社区支出</t>
  </si>
  <si>
    <t xml:space="preserve">  城乡社区管理事务</t>
  </si>
  <si>
    <t xml:space="preserve">    城管执法</t>
  </si>
  <si>
    <t xml:space="preserve">    工程建设管理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</si>
  <si>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</si>
  <si>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</si>
  <si>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</si>
  <si>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</si>
  <si>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</si>
  <si>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</si>
  <si>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</si>
  <si>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</si>
  <si>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</si>
  <si>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</si>
  <si>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>十二、农林水支出</t>
  </si>
  <si>
    <t xml:space="preserve">  农业</t>
  </si>
  <si>
    <t xml:space="preserve">    科技转化与推广服务</t>
  </si>
  <si>
    <t xml:space="preserve">    病虫害控制</t>
  </si>
  <si>
    <t xml:space="preserve">    农业生产发展</t>
  </si>
  <si>
    <t xml:space="preserve">    农业生产支持补贴</t>
  </si>
  <si>
    <t xml:space="preserve">    农村合作经济</t>
  </si>
  <si>
    <t xml:space="preserve">    农产品加工与促销</t>
  </si>
  <si>
    <t xml:space="preserve">    其他农业支出</t>
  </si>
  <si>
    <t xml:space="preserve">  林业和草原</t>
  </si>
  <si>
    <t xml:space="preserve">    林业事业机构</t>
  </si>
  <si>
    <t xml:space="preserve">    森林培育</t>
  </si>
  <si>
    <t xml:space="preserve">    森林生态效益补偿</t>
  </si>
  <si>
    <t xml:space="preserve">    防灾减灾</t>
  </si>
  <si>
    <t xml:space="preserve">    其他林业支出</t>
  </si>
  <si>
    <t xml:space="preserve">  水利</t>
  </si>
  <si>
    <t xml:space="preserve">    水利工程建设</t>
  </si>
  <si>
    <t xml:space="preserve">    水利工程运行与维护</t>
  </si>
  <si>
    <t xml:space="preserve">    水资源节约管理与保护</t>
  </si>
  <si>
    <t xml:space="preserve">    防汛</t>
  </si>
  <si>
    <t xml:space="preserve">    大中型水库移民后期扶持专项支出</t>
  </si>
  <si>
    <t xml:space="preserve">    农村人畜饮水</t>
  </si>
  <si>
    <t xml:space="preserve">    其他水利支出</t>
  </si>
  <si>
    <t xml:space="preserve">  扶贫</t>
  </si>
  <si>
    <t xml:space="preserve">    农村基础设施建设</t>
  </si>
  <si>
    <t>社会发展</t>
  </si>
  <si>
    <t xml:space="preserve">    扶贫贷款奖补和贴息</t>
  </si>
  <si>
    <t xml:space="preserve">    其他扶贫支出</t>
  </si>
  <si>
    <t xml:space="preserve">  农业综合开发</t>
  </si>
  <si>
    <t xml:space="preserve">    产业化经营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</si>
  <si>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</si>
  <si>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</si>
  <si>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</si>
  <si>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对村集体经济组织的补助</t>
  </si>
  <si>
    <t xml:space="preserve">    其他农村综合改革支出</t>
  </si>
  <si>
    <t xml:space="preserve">  普惠金融发展支出</t>
  </si>
  <si>
    <t xml:space="preserve">    创业担保贷款贴息</t>
  </si>
  <si>
    <t xml:space="preserve">    其他普惠金融发展支出</t>
  </si>
  <si>
    <t xml:space="preserve">  其他农林水支出(款)</t>
  </si>
  <si>
    <t xml:space="preserve">    其他农林水支出(项)</t>
  </si>
  <si>
    <t>十三、交通运输支出</t>
  </si>
  <si>
    <t xml:space="preserve">  公路水路运输</t>
  </si>
  <si>
    <t xml:space="preserve">    公路建设</t>
  </si>
  <si>
    <t xml:space="preserve">    公路养护</t>
  </si>
  <si>
    <t xml:space="preserve">    公路和运输安全</t>
  </si>
  <si>
    <t xml:space="preserve">    公路运输管理</t>
  </si>
  <si>
    <t xml:space="preserve">    海事管理</t>
  </si>
  <si>
    <t xml:space="preserve">    其他公路水路运输支出</t>
  </si>
  <si>
    <t xml:space="preserve">  铁路运输</t>
  </si>
  <si>
    <t xml:space="preserve">    铁路路网建设</t>
  </si>
  <si>
    <t xml:space="preserve">  车辆购置税支出</t>
  </si>
  <si>
    <t xml:space="preserve">     车辆购置税用于公路等基础设施建设支出</t>
  </si>
  <si>
    <t xml:space="preserve">  其他交通运输支出(款)</t>
  </si>
  <si>
    <t xml:space="preserve">    其他交通运输支出(项)</t>
  </si>
  <si>
    <t>十四、资源勘探信息等支出</t>
  </si>
  <si>
    <t xml:space="preserve">  资源勘探开发</t>
  </si>
  <si>
    <t xml:space="preserve">  制造业</t>
  </si>
  <si>
    <t xml:space="preserve">    其他制造业支出</t>
  </si>
  <si>
    <t xml:space="preserve">  工业和信息产业监管</t>
  </si>
  <si>
    <t xml:space="preserve">    工业和信息产业支持</t>
  </si>
  <si>
    <t xml:space="preserve">    其他工业和信息产业监管支出</t>
  </si>
  <si>
    <t xml:space="preserve">  安全生产监管</t>
  </si>
  <si>
    <t xml:space="preserve">    安全监管监察专项</t>
  </si>
  <si>
    <t xml:space="preserve">    其他安全生产监管支出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</si>
  <si>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</si>
  <si>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</si>
  <si>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</si>
  <si>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>十五、商业服务业等支出</t>
  </si>
  <si>
    <t xml:space="preserve">  商业流通事务</t>
  </si>
  <si>
    <t xml:space="preserve">    其他商业流通事务支出</t>
  </si>
  <si>
    <t xml:space="preserve">  旅游业管理与服务支出</t>
  </si>
  <si>
    <t xml:space="preserve">    其他旅游业管理与服务支出</t>
  </si>
  <si>
    <t xml:space="preserve">  涉外发展服务支出</t>
  </si>
  <si>
    <t xml:space="preserve">    其他涉外发展服务支出</t>
  </si>
  <si>
    <t xml:space="preserve">  其他商业服务业等支出(款)</t>
  </si>
  <si>
    <t xml:space="preserve">    其他商业服务业等支出(项)</t>
  </si>
  <si>
    <t>十六、金融支出</t>
  </si>
  <si>
    <t xml:space="preserve">  金融发展支出</t>
  </si>
  <si>
    <t xml:space="preserve">    其他金融发展支出</t>
  </si>
  <si>
    <t xml:space="preserve">  其他金融支出(款)</t>
  </si>
  <si>
    <t xml:space="preserve">    其他金融支出(项)</t>
  </si>
  <si>
    <t>十七、援助其他地区支出</t>
  </si>
  <si>
    <t>十八、自然资源海洋气象等支出</t>
  </si>
  <si>
    <t xml:space="preserve">  自然资源事务</t>
  </si>
  <si>
    <t xml:space="preserve">     自然资源调查与确权登记</t>
  </si>
  <si>
    <t xml:space="preserve">     地质矿产资源与环境调查</t>
  </si>
  <si>
    <t xml:space="preserve">     其他自然资源事务支出</t>
  </si>
  <si>
    <t xml:space="preserve">  其他自然资源海洋气象等支出</t>
  </si>
  <si>
    <t xml:space="preserve">     其他自然资源海洋气象等支出</t>
  </si>
  <si>
    <t>十九、住房保障支出</t>
  </si>
  <si>
    <t xml:space="preserve">  保障性安居工程支出</t>
  </si>
  <si>
    <t xml:space="preserve">    廉租住房</t>
  </si>
  <si>
    <t xml:space="preserve">    棚户区改造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</si>
  <si>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</si>
  <si>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</si>
  <si>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</si>
  <si>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</si>
  <si>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其他保障性安居工程支出</t>
  </si>
  <si>
    <t xml:space="preserve">  住房改革支出</t>
  </si>
  <si>
    <t xml:space="preserve">    住房公积金</t>
  </si>
  <si>
    <t>二十、粮油物资储备支出</t>
  </si>
  <si>
    <t xml:space="preserve">  粮油储备</t>
  </si>
  <si>
    <t xml:space="preserve">    储备粮(油)库建设</t>
  </si>
  <si>
    <t xml:space="preserve">  重要商品储备</t>
  </si>
  <si>
    <t xml:space="preserve">     医药储备</t>
  </si>
  <si>
    <t>二十一、灾害防治及应急管理支出</t>
  </si>
  <si>
    <t xml:space="preserve">  应急管理事务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</si>
  <si>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</si>
  <si>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</si>
  <si>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</si>
  <si>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</si>
  <si>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消防事务</t>
  </si>
  <si>
    <t xml:space="preserve">    其他消防事务支出</t>
  </si>
  <si>
    <t xml:space="preserve"> 自然灾害防治</t>
  </si>
  <si>
    <t xml:space="preserve">    地质灾害防治</t>
  </si>
  <si>
    <t>其他灾害防治及应急管理支出</t>
  </si>
  <si>
    <t xml:space="preserve">   其他灾害防治及应急管理支出</t>
  </si>
  <si>
    <t>二十二、其他支出(类)</t>
  </si>
  <si>
    <t xml:space="preserve">  其他支出(款)</t>
  </si>
  <si>
    <t xml:space="preserve">    其他支出(项)</t>
  </si>
  <si>
    <t>二十三、债务付息支出</t>
  </si>
  <si>
    <t xml:space="preserve"> 中央政府国外债务付息支出</t>
  </si>
  <si>
    <t xml:space="preserve">  中央政府境外发行主权债券付息支出</t>
  </si>
  <si>
    <t xml:space="preserve"> 地方政府一般债务付息支出</t>
  </si>
  <si>
    <t xml:space="preserve">  地方政府一般债券付息支出</t>
  </si>
  <si>
    <t>二十四、债务发行费用支出</t>
  </si>
  <si>
    <t xml:space="preserve">  地方政府一般债务发行费用支出</t>
  </si>
  <si>
    <t>二十五、预备费</t>
  </si>
  <si>
    <t>支出合计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</si>
</sst>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28"/>
      <color indexed="8"/>
      <name val="宋体"/>
      <charset val="134"/>
    </font>
    <font>
      <sz val="28"/>
      <color rgb="FFFF0000"/>
      <name val="宋体"/>
      <charset val="134"/>
    </font>
    <font>
      <sz val="11"/>
      <color rgb="FFFF0000"/>
      <name val="宋体"/>
      <charset val="134"/>
    </font>
    <font>
      <sz val="18"/>
      <color indexed="8"/>
      <name val="宋体"/>
      <charset val="134"/>
    </font>
    <font>
      <sz val="16"/>
      <color indexed="8"/>
      <name val="宋体"/>
      <charset val="134"/>
    </font>
    <font>
      <sz val="22"/>
      <color indexed="8"/>
      <name val="宋体"/>
      <charset val="134"/>
    </font>
    <font>
      <sz val="24"/>
      <color indexed="8"/>
      <name val="宋体"/>
      <charset val="134"/>
    </font>
    <font>
      <sz val="24"/>
      <color rgb="FFFF0000"/>
      <name val="宋体"/>
      <charset val="134"/>
    </font>
    <font>
      <b/>
      <sz val="20"/>
      <color indexed="8"/>
      <name val="宋体"/>
      <charset val="134"/>
    </font>
    <font>
      <b/>
      <sz val="28"/>
      <color indexed="8"/>
      <name val="宋体"/>
      <charset val="134"/>
    </font>
    <font>
      <b/>
      <sz val="28"/>
      <color rgb="FFFF0000"/>
      <name val="宋体"/>
      <charset val="134"/>
    </font>
    <font>
      <b/>
      <sz val="28"/>
      <name val="宋体"/>
      <charset val="134"/>
    </font>
    <font>
      <b/>
      <sz val="18"/>
      <color indexed="8"/>
      <name val="宋体"/>
      <charset val="134"/>
    </font>
    <font>
      <sz val="20"/>
      <color indexed="8"/>
      <name val="宋体"/>
      <charset val="134"/>
    </font>
    <font>
      <sz val="28"/>
      <name val="宋体"/>
      <charset val="134"/>
    </font>
    <font>
      <b/>
      <sz val="16"/>
      <color indexed="8"/>
      <name val="宋体"/>
      <charset val="134"/>
    </font>
    <font>
      <sz val="20"/>
      <name val="宋体"/>
      <charset val="134"/>
    </font>
    <font>
      <sz val="20"/>
      <color theme="1"/>
      <name val="宋体"/>
      <charset val="134"/>
    </font>
    <font>
      <sz val="28"/>
      <color indexed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5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7" fillId="23" borderId="9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16" borderId="6" applyNumberFormat="0" applyFont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15" borderId="5" applyNumberFormat="0" applyAlignment="0" applyProtection="0">
      <alignment vertical="center"/>
    </xf>
    <xf numFmtId="0" fontId="38" fillId="15" borderId="9" applyNumberFormat="0" applyAlignment="0" applyProtection="0">
      <alignment vertical="center"/>
    </xf>
    <xf numFmtId="0" fontId="22" fillId="6" borderId="3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177" fontId="3" fillId="0" borderId="0" xfId="0" applyNumberFormat="1" applyFont="1" applyFill="1">
      <alignment vertical="center"/>
    </xf>
    <xf numFmtId="177" fontId="4" fillId="0" borderId="0" xfId="0" applyNumberFormat="1" applyFont="1" applyFill="1" applyAlignment="1">
      <alignment horizontal="right" vertical="center"/>
    </xf>
    <xf numFmtId="177" fontId="0" fillId="0" borderId="0" xfId="0" applyNumberFormat="1" applyFont="1" applyFill="1">
      <alignment vertical="center"/>
    </xf>
    <xf numFmtId="177" fontId="5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177" fontId="3" fillId="0" borderId="0" xfId="0" applyNumberFormat="1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Fill="1" applyAlignment="1">
      <alignment vertical="center" wrapText="1"/>
    </xf>
    <xf numFmtId="0" fontId="10" fillId="2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177" fontId="12" fillId="0" borderId="1" xfId="0" applyNumberFormat="1" applyFont="1" applyFill="1" applyBorder="1">
      <alignment vertical="center"/>
    </xf>
    <xf numFmtId="177" fontId="13" fillId="0" borderId="1" xfId="0" applyNumberFormat="1" applyFont="1" applyFill="1" applyBorder="1">
      <alignment vertical="center"/>
    </xf>
    <xf numFmtId="177" fontId="11" fillId="0" borderId="1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7" fontId="14" fillId="0" borderId="0" xfId="0" applyNumberFormat="1" applyFont="1" applyFill="1">
      <alignment vertical="center"/>
    </xf>
    <xf numFmtId="0" fontId="15" fillId="0" borderId="1" xfId="0" applyFont="1" applyFill="1" applyBorder="1">
      <alignment vertical="center"/>
    </xf>
    <xf numFmtId="177" fontId="2" fillId="0" borderId="1" xfId="0" applyNumberFormat="1" applyFont="1" applyFill="1" applyBorder="1">
      <alignment vertical="center"/>
    </xf>
    <xf numFmtId="177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7" fontId="3" fillId="0" borderId="1" xfId="0" applyNumberFormat="1" applyFont="1" applyFill="1" applyBorder="1" applyAlignment="1">
      <alignment horizontal="right" vertical="center"/>
    </xf>
    <xf numFmtId="177" fontId="16" fillId="0" borderId="1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 wrapText="1"/>
    </xf>
    <xf numFmtId="177" fontId="17" fillId="0" borderId="0" xfId="0" applyNumberFormat="1" applyFont="1" applyFill="1">
      <alignment vertical="center"/>
    </xf>
    <xf numFmtId="0" fontId="0" fillId="0" borderId="0" xfId="0" applyFill="1" applyBorder="1">
      <alignment vertical="center"/>
    </xf>
    <xf numFmtId="0" fontId="15" fillId="0" borderId="0" xfId="0" applyFont="1" applyFill="1">
      <alignment vertical="center"/>
    </xf>
    <xf numFmtId="0" fontId="15" fillId="3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16" fillId="3" borderId="1" xfId="0" applyNumberFormat="1" applyFont="1" applyFill="1" applyBorder="1" applyAlignment="1">
      <alignment horizontal="right" vertical="center"/>
    </xf>
    <xf numFmtId="0" fontId="18" fillId="0" borderId="2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left" vertical="center" indent="4"/>
    </xf>
    <xf numFmtId="0" fontId="19" fillId="0" borderId="1" xfId="0" applyFont="1" applyFill="1" applyBorder="1">
      <alignment vertical="center"/>
    </xf>
    <xf numFmtId="0" fontId="20" fillId="0" borderId="1" xfId="0" applyFont="1" applyFill="1" applyBorder="1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77" fontId="16" fillId="0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autoPageBreaks="0"/>
  </sheetPr>
  <dimension ref="A1:K741"/>
  <sheetViews>
    <sheetView tabSelected="1" zoomScale="60" zoomScaleNormal="60" workbookViewId="0">
      <selection activeCell="G514" sqref="G514"/>
    </sheetView>
  </sheetViews>
  <sheetFormatPr defaultColWidth="9" defaultRowHeight="19.5" customHeight="1"/>
  <cols>
    <col min="1" max="1" width="58.575" style="4" customWidth="1"/>
    <col min="2" max="2" width="21.9583333333333" style="4" customWidth="1"/>
    <col min="3" max="3" width="22.1333333333333" style="5" customWidth="1"/>
    <col min="4" max="4" width="19.75" style="6" customWidth="1"/>
    <col min="5" max="5" width="18.3333333333333" style="7" hidden="1" customWidth="1"/>
    <col min="6" max="6" width="24.8166666666667" style="2" customWidth="1"/>
    <col min="7" max="7" width="27.625" style="2" customWidth="1"/>
    <col min="8" max="8" width="10" style="8"/>
    <col min="9" max="10" width="9" style="2"/>
    <col min="11" max="11" width="17.85" style="9" customWidth="1"/>
    <col min="12" max="16384" width="9" style="2"/>
  </cols>
  <sheetData>
    <row r="1" ht="21" customHeight="1" spans="1:7">
      <c r="A1" s="10" t="s">
        <v>0</v>
      </c>
      <c r="B1" s="10"/>
      <c r="C1" s="11"/>
      <c r="D1" s="12"/>
      <c r="E1" s="13"/>
      <c r="F1" s="10"/>
      <c r="G1" s="10"/>
    </row>
    <row r="2" ht="21" customHeight="1" spans="1:7">
      <c r="A2" s="10"/>
      <c r="B2" s="10"/>
      <c r="C2" s="11"/>
      <c r="D2" s="12"/>
      <c r="E2" s="13"/>
      <c r="F2" s="10"/>
      <c r="G2" s="10"/>
    </row>
    <row r="3" ht="28" customHeight="1" spans="7:7">
      <c r="G3" s="14" t="s">
        <v>1</v>
      </c>
    </row>
    <row r="4" ht="63" customHeight="1" spans="1:11">
      <c r="A4" s="15" t="s">
        <v>2</v>
      </c>
      <c r="B4" s="15" t="s">
        <v>3</v>
      </c>
      <c r="C4" s="16" t="s">
        <v>4</v>
      </c>
      <c r="D4" s="16" t="s">
        <v>5</v>
      </c>
      <c r="E4" s="17" t="s">
        <v>6</v>
      </c>
      <c r="F4" s="15" t="s">
        <v>7</v>
      </c>
      <c r="G4" s="15" t="s">
        <v>8</v>
      </c>
      <c r="H4" s="18"/>
      <c r="K4" s="32"/>
    </row>
    <row r="5" s="1" customFormat="1" ht="49.9" customHeight="1" spans="1:11">
      <c r="A5" s="19" t="s">
        <v>9</v>
      </c>
      <c r="B5" s="20">
        <f>B6+B14+B19+B28+B33+B38+B45+B48+B53+B58+B62+B69+B73+B79+B84+B86+B90+B94+B98+B102+B107+B111+B122+B114</f>
        <v>7992</v>
      </c>
      <c r="C5" s="21">
        <f>C6+C14+C19+C28+C33+C38+C45+C48+C53+C58+C62+C69+C73+C79+C84+C86+C90+C94+C98+C102+C107+C111+C122+C114</f>
        <v>13821</v>
      </c>
      <c r="D5" s="22">
        <f>D6+D14+D19+D28+D33+D38+D45+D48+D53+D58+D62+D69+D73+D79+D84+D86+D90+D94+D98+D102+D107+D111+D122+D114</f>
        <v>13820</v>
      </c>
      <c r="E5" s="23">
        <f>E6+E14+E19+E28+E33+E38+E45+E48+E53+E58+E62+E69+E73+E79+E84+E86+E90+E94+E98+E102+E107+E111+E122+E114</f>
        <v>13350.67</v>
      </c>
      <c r="F5" s="24">
        <f t="shared" ref="F5:F7" si="0">D5/C5*100</f>
        <v>99.9927646335287</v>
      </c>
      <c r="G5" s="24">
        <f t="shared" ref="G5:G7" si="1">(D5-E5)/E5*100</f>
        <v>3.5154040958244</v>
      </c>
      <c r="H5" s="25"/>
      <c r="K5" s="33"/>
    </row>
    <row r="6" ht="49.9" customHeight="1" spans="1:11">
      <c r="A6" s="26" t="s">
        <v>10</v>
      </c>
      <c r="B6" s="27">
        <f>SUM(B7:B13)</f>
        <v>558</v>
      </c>
      <c r="C6" s="27">
        <f>SUM(C7:C13)</f>
        <v>702</v>
      </c>
      <c r="D6" s="27">
        <f>SUM(D7:D13)</f>
        <v>702</v>
      </c>
      <c r="E6" s="28">
        <v>689.53</v>
      </c>
      <c r="F6" s="24">
        <f t="shared" si="0"/>
        <v>100</v>
      </c>
      <c r="G6" s="24">
        <f t="shared" si="1"/>
        <v>1.80847823880035</v>
      </c>
      <c r="K6" s="33"/>
    </row>
    <row r="7" ht="49.9" customHeight="1" spans="1:11">
      <c r="A7" s="26" t="s">
        <v>11</v>
      </c>
      <c r="B7" s="29">
        <v>482</v>
      </c>
      <c r="C7" s="30">
        <v>643</v>
      </c>
      <c r="D7" s="31">
        <v>643</v>
      </c>
      <c r="E7" s="28">
        <v>591.03</v>
      </c>
      <c r="F7" s="24">
        <f t="shared" si="0"/>
        <v>100</v>
      </c>
      <c r="G7" s="24">
        <f t="shared" si="1"/>
        <v>8.79312386850076</v>
      </c>
      <c r="J7" s="34"/>
      <c r="K7" s="33"/>
    </row>
    <row r="8" ht="49.9" customHeight="1" spans="1:11">
      <c r="A8" s="26" t="s">
        <v>12</v>
      </c>
      <c r="B8" s="29"/>
      <c r="C8" s="30"/>
      <c r="D8" s="31"/>
      <c r="E8" s="28">
        <v>0</v>
      </c>
      <c r="F8" s="24"/>
      <c r="G8" s="24"/>
      <c r="K8" s="33"/>
    </row>
    <row r="9" ht="49.9" customHeight="1" spans="1:11">
      <c r="A9" s="26" t="s">
        <v>13</v>
      </c>
      <c r="B9" s="29">
        <v>22</v>
      </c>
      <c r="C9" s="30">
        <v>13</v>
      </c>
      <c r="D9" s="31">
        <v>13</v>
      </c>
      <c r="E9" s="28">
        <v>7.5</v>
      </c>
      <c r="F9" s="24">
        <f t="shared" ref="F9:F20" si="2">D9/C9*100</f>
        <v>100</v>
      </c>
      <c r="G9" s="24">
        <f t="shared" ref="G9:G20" si="3">(D9-E9)/E9*100</f>
        <v>73.3333333333333</v>
      </c>
      <c r="K9" s="33"/>
    </row>
    <row r="10" ht="49.9" customHeight="1" spans="1:11">
      <c r="A10" s="26" t="s">
        <v>14</v>
      </c>
      <c r="B10" s="29">
        <v>23</v>
      </c>
      <c r="C10" s="30">
        <v>21</v>
      </c>
      <c r="D10" s="31">
        <v>21</v>
      </c>
      <c r="E10" s="28">
        <v>0</v>
      </c>
      <c r="F10" s="24"/>
      <c r="G10" s="24"/>
      <c r="J10" s="35"/>
      <c r="K10" s="33"/>
    </row>
    <row r="11" ht="49.9" customHeight="1" spans="1:11">
      <c r="A11" s="26" t="s">
        <v>15</v>
      </c>
      <c r="B11" s="29">
        <v>10</v>
      </c>
      <c r="C11" s="30">
        <v>0</v>
      </c>
      <c r="D11" s="31">
        <v>0</v>
      </c>
      <c r="E11" s="28"/>
      <c r="F11" s="24"/>
      <c r="G11" s="24"/>
      <c r="J11" s="35"/>
      <c r="K11" s="33"/>
    </row>
    <row r="12" ht="49.9" customHeight="1" spans="1:11">
      <c r="A12" s="26" t="s">
        <v>16</v>
      </c>
      <c r="B12" s="29">
        <v>15</v>
      </c>
      <c r="C12" s="30">
        <v>10</v>
      </c>
      <c r="D12" s="31">
        <v>10</v>
      </c>
      <c r="E12" s="28">
        <v>16</v>
      </c>
      <c r="F12" s="24">
        <f t="shared" si="2"/>
        <v>100</v>
      </c>
      <c r="G12" s="24">
        <f t="shared" si="3"/>
        <v>-37.5</v>
      </c>
      <c r="K12" s="33"/>
    </row>
    <row r="13" ht="49.9" customHeight="1" spans="1:11">
      <c r="A13" s="26" t="s">
        <v>17</v>
      </c>
      <c r="B13" s="29">
        <v>6</v>
      </c>
      <c r="C13" s="30">
        <v>15</v>
      </c>
      <c r="D13" s="31">
        <v>15</v>
      </c>
      <c r="E13" s="28">
        <v>48</v>
      </c>
      <c r="F13" s="24">
        <f t="shared" si="2"/>
        <v>100</v>
      </c>
      <c r="G13" s="24">
        <f t="shared" si="3"/>
        <v>-68.75</v>
      </c>
      <c r="K13" s="33"/>
    </row>
    <row r="14" ht="49.9" customHeight="1" spans="1:11">
      <c r="A14" s="26" t="s">
        <v>18</v>
      </c>
      <c r="B14" s="29">
        <f>SUM(B15:B18)</f>
        <v>466</v>
      </c>
      <c r="C14" s="29">
        <f>SUM(C15:C18)</f>
        <v>572</v>
      </c>
      <c r="D14" s="29">
        <f>SUM(D15:D18)</f>
        <v>572</v>
      </c>
      <c r="E14" s="28">
        <v>552</v>
      </c>
      <c r="F14" s="24">
        <f t="shared" si="2"/>
        <v>100</v>
      </c>
      <c r="G14" s="24">
        <f t="shared" si="3"/>
        <v>3.6231884057971</v>
      </c>
      <c r="K14" s="33"/>
    </row>
    <row r="15" ht="49.9" customHeight="1" spans="1:11">
      <c r="A15" s="26" t="s">
        <v>11</v>
      </c>
      <c r="B15" s="29">
        <v>383</v>
      </c>
      <c r="C15" s="30">
        <v>522</v>
      </c>
      <c r="D15" s="31">
        <v>522</v>
      </c>
      <c r="E15" s="28">
        <v>483</v>
      </c>
      <c r="F15" s="24">
        <f t="shared" si="2"/>
        <v>100</v>
      </c>
      <c r="G15" s="24">
        <f t="shared" si="3"/>
        <v>8.07453416149068</v>
      </c>
      <c r="K15" s="33"/>
    </row>
    <row r="16" ht="49.9" customHeight="1" spans="1:11">
      <c r="A16" s="26" t="s">
        <v>19</v>
      </c>
      <c r="B16" s="29">
        <v>21</v>
      </c>
      <c r="C16" s="30">
        <v>15</v>
      </c>
      <c r="D16" s="31">
        <v>15</v>
      </c>
      <c r="E16" s="28">
        <v>25</v>
      </c>
      <c r="F16" s="24">
        <f t="shared" si="2"/>
        <v>100</v>
      </c>
      <c r="G16" s="24">
        <f t="shared" si="3"/>
        <v>-40</v>
      </c>
      <c r="K16" s="33"/>
    </row>
    <row r="17" ht="49.9" customHeight="1" spans="1:11">
      <c r="A17" s="26" t="s">
        <v>20</v>
      </c>
      <c r="B17" s="29">
        <v>6</v>
      </c>
      <c r="C17" s="30">
        <v>10</v>
      </c>
      <c r="D17" s="31">
        <v>10</v>
      </c>
      <c r="E17" s="28">
        <v>8</v>
      </c>
      <c r="F17" s="24">
        <f t="shared" si="2"/>
        <v>100</v>
      </c>
      <c r="G17" s="24">
        <f t="shared" si="3"/>
        <v>25</v>
      </c>
      <c r="K17" s="33"/>
    </row>
    <row r="18" ht="49.9" customHeight="1" spans="1:11">
      <c r="A18" s="26" t="s">
        <v>21</v>
      </c>
      <c r="B18" s="29">
        <v>56</v>
      </c>
      <c r="C18" s="30">
        <v>25</v>
      </c>
      <c r="D18" s="31">
        <v>25</v>
      </c>
      <c r="E18" s="28">
        <v>36</v>
      </c>
      <c r="F18" s="24">
        <f t="shared" si="2"/>
        <v>100</v>
      </c>
      <c r="G18" s="24">
        <f t="shared" si="3"/>
        <v>-30.5555555555556</v>
      </c>
      <c r="K18" s="33"/>
    </row>
    <row r="19" ht="49.9" customHeight="1" spans="1:11">
      <c r="A19" s="26" t="s">
        <v>22</v>
      </c>
      <c r="B19" s="29">
        <f>SUM(B20:B27)</f>
        <v>2609</v>
      </c>
      <c r="C19" s="29">
        <f>SUM(C20:C27)</f>
        <v>5312</v>
      </c>
      <c r="D19" s="29">
        <f>SUM(D20:D27)</f>
        <v>5312</v>
      </c>
      <c r="E19" s="28">
        <v>4512.32</v>
      </c>
      <c r="F19" s="24">
        <f t="shared" si="2"/>
        <v>100</v>
      </c>
      <c r="G19" s="24">
        <f t="shared" si="3"/>
        <v>17.7221473654351</v>
      </c>
      <c r="K19" s="33"/>
    </row>
    <row r="20" ht="49.9" customHeight="1" spans="1:11">
      <c r="A20" s="26" t="s">
        <v>11</v>
      </c>
      <c r="B20" s="29">
        <v>885</v>
      </c>
      <c r="C20" s="30">
        <v>1270</v>
      </c>
      <c r="D20" s="31">
        <v>1270</v>
      </c>
      <c r="E20" s="28">
        <v>1324.33</v>
      </c>
      <c r="F20" s="24">
        <f t="shared" si="2"/>
        <v>100</v>
      </c>
      <c r="G20" s="24">
        <f t="shared" si="3"/>
        <v>-4.10245180581879</v>
      </c>
      <c r="K20" s="33"/>
    </row>
    <row r="21" ht="49.9" customHeight="1" spans="1:11">
      <c r="A21" s="26" t="s">
        <v>12</v>
      </c>
      <c r="B21" s="29">
        <v>20</v>
      </c>
      <c r="C21" s="30">
        <v>13</v>
      </c>
      <c r="D21" s="31">
        <v>13</v>
      </c>
      <c r="E21" s="28">
        <v>635.8</v>
      </c>
      <c r="F21" s="24"/>
      <c r="G21" s="24"/>
      <c r="K21" s="33"/>
    </row>
    <row r="22" ht="49.9" customHeight="1" spans="1:11">
      <c r="A22" s="26" t="s">
        <v>23</v>
      </c>
      <c r="B22" s="29">
        <v>110</v>
      </c>
      <c r="C22" s="30">
        <v>122</v>
      </c>
      <c r="D22" s="31">
        <v>122</v>
      </c>
      <c r="E22" s="28">
        <v>123</v>
      </c>
      <c r="F22" s="24">
        <f t="shared" ref="F22:F29" si="4">D22/C22*100</f>
        <v>100</v>
      </c>
      <c r="G22" s="24">
        <f t="shared" ref="G22:G29" si="5">(D22-E22)/E22*100</f>
        <v>-0.813008130081301</v>
      </c>
      <c r="K22" s="33"/>
    </row>
    <row r="23" ht="49.9" customHeight="1" spans="1:11">
      <c r="A23" s="26" t="s">
        <v>24</v>
      </c>
      <c r="B23" s="29">
        <v>348</v>
      </c>
      <c r="C23" s="30">
        <v>71</v>
      </c>
      <c r="D23" s="31">
        <v>71</v>
      </c>
      <c r="E23" s="28">
        <v>437</v>
      </c>
      <c r="F23" s="24">
        <f t="shared" si="4"/>
        <v>100</v>
      </c>
      <c r="G23" s="24">
        <f t="shared" si="5"/>
        <v>-83.7528604118993</v>
      </c>
      <c r="K23" s="33"/>
    </row>
    <row r="24" ht="49.9" customHeight="1" spans="1:11">
      <c r="A24" s="26" t="s">
        <v>25</v>
      </c>
      <c r="B24" s="29"/>
      <c r="C24" s="30"/>
      <c r="D24" s="31"/>
      <c r="E24" s="28">
        <v>0</v>
      </c>
      <c r="F24" s="24"/>
      <c r="G24" s="24"/>
      <c r="K24" s="33"/>
    </row>
    <row r="25" ht="49.9" customHeight="1" spans="1:11">
      <c r="A25" s="26" t="s">
        <v>26</v>
      </c>
      <c r="B25" s="29">
        <v>64</v>
      </c>
      <c r="C25" s="30">
        <v>128</v>
      </c>
      <c r="D25" s="31">
        <v>128</v>
      </c>
      <c r="E25" s="28">
        <v>158</v>
      </c>
      <c r="F25" s="24">
        <f t="shared" si="4"/>
        <v>100</v>
      </c>
      <c r="G25" s="24">
        <f t="shared" si="5"/>
        <v>-18.9873417721519</v>
      </c>
      <c r="K25" s="33"/>
    </row>
    <row r="26" ht="49.9" customHeight="1" spans="1:11">
      <c r="A26" s="26" t="s">
        <v>27</v>
      </c>
      <c r="B26" s="29">
        <v>97</v>
      </c>
      <c r="C26" s="30">
        <v>186</v>
      </c>
      <c r="D26" s="31">
        <v>186</v>
      </c>
      <c r="E26" s="28">
        <v>129.81</v>
      </c>
      <c r="F26" s="24">
        <f t="shared" si="4"/>
        <v>100</v>
      </c>
      <c r="G26" s="24">
        <f t="shared" si="5"/>
        <v>43.2863415761498</v>
      </c>
      <c r="K26" s="33"/>
    </row>
    <row r="27" ht="49.9" customHeight="1" spans="1:11">
      <c r="A27" s="26" t="s">
        <v>28</v>
      </c>
      <c r="B27" s="29">
        <v>1085</v>
      </c>
      <c r="C27" s="30">
        <v>3522</v>
      </c>
      <c r="D27" s="31">
        <v>3522</v>
      </c>
      <c r="E27" s="28">
        <v>1704.38</v>
      </c>
      <c r="F27" s="24">
        <f t="shared" si="4"/>
        <v>100</v>
      </c>
      <c r="G27" s="24">
        <f t="shared" si="5"/>
        <v>106.644058249921</v>
      </c>
      <c r="K27" s="33"/>
    </row>
    <row r="28" ht="49.9" customHeight="1" spans="1:11">
      <c r="A28" s="26" t="s">
        <v>29</v>
      </c>
      <c r="B28" s="29">
        <f>SUM(B29:B32)</f>
        <v>282</v>
      </c>
      <c r="C28" s="29">
        <f>SUM(C29:C32)</f>
        <v>406</v>
      </c>
      <c r="D28" s="29">
        <f>SUM(D29:D32)</f>
        <v>406</v>
      </c>
      <c r="E28" s="28">
        <v>357</v>
      </c>
      <c r="F28" s="24">
        <f t="shared" si="4"/>
        <v>100</v>
      </c>
      <c r="G28" s="24">
        <f t="shared" si="5"/>
        <v>13.7254901960784</v>
      </c>
      <c r="K28" s="33"/>
    </row>
    <row r="29" ht="49.9" customHeight="1" spans="1:11">
      <c r="A29" s="26" t="s">
        <v>11</v>
      </c>
      <c r="B29" s="29">
        <v>215</v>
      </c>
      <c r="C29" s="30">
        <v>278</v>
      </c>
      <c r="D29" s="31">
        <v>278</v>
      </c>
      <c r="E29" s="28">
        <v>273</v>
      </c>
      <c r="F29" s="24">
        <f t="shared" si="4"/>
        <v>100</v>
      </c>
      <c r="G29" s="24">
        <f t="shared" si="5"/>
        <v>1.83150183150183</v>
      </c>
      <c r="K29" s="33"/>
    </row>
    <row r="30" ht="49.9" customHeight="1" spans="1:11">
      <c r="A30" s="26" t="s">
        <v>30</v>
      </c>
      <c r="B30" s="29"/>
      <c r="C30" s="30"/>
      <c r="D30" s="31"/>
      <c r="E30" s="28">
        <v>0</v>
      </c>
      <c r="F30" s="24"/>
      <c r="G30" s="24"/>
      <c r="K30" s="33"/>
    </row>
    <row r="31" ht="49.9" customHeight="1" spans="1:11">
      <c r="A31" s="26" t="s">
        <v>31</v>
      </c>
      <c r="B31" s="29"/>
      <c r="C31" s="30"/>
      <c r="D31" s="31"/>
      <c r="E31" s="28">
        <v>0</v>
      </c>
      <c r="F31" s="24"/>
      <c r="G31" s="24"/>
      <c r="K31" s="33"/>
    </row>
    <row r="32" ht="49.9" customHeight="1" spans="1:11">
      <c r="A32" s="26" t="s">
        <v>32</v>
      </c>
      <c r="B32" s="29">
        <v>67</v>
      </c>
      <c r="C32" s="30">
        <v>128</v>
      </c>
      <c r="D32" s="31">
        <v>128</v>
      </c>
      <c r="E32" s="28">
        <v>84</v>
      </c>
      <c r="F32" s="24">
        <f t="shared" ref="F32:F39" si="6">D32/C32*100</f>
        <v>100</v>
      </c>
      <c r="G32" s="24">
        <f t="shared" ref="G32:G36" si="7">(D32-E32)/E32*100</f>
        <v>52.3809523809524</v>
      </c>
      <c r="K32" s="33"/>
    </row>
    <row r="33" ht="49.9" customHeight="1" spans="1:11">
      <c r="A33" s="26" t="s">
        <v>33</v>
      </c>
      <c r="B33" s="29">
        <f>SUM(B34:B37)</f>
        <v>154</v>
      </c>
      <c r="C33" s="29">
        <f>SUM(C34:C37)</f>
        <v>348</v>
      </c>
      <c r="D33" s="29">
        <f>SUM(D34:D37)</f>
        <v>348</v>
      </c>
      <c r="E33" s="28">
        <v>207.95</v>
      </c>
      <c r="F33" s="24">
        <f t="shared" si="6"/>
        <v>100</v>
      </c>
      <c r="G33" s="24">
        <f t="shared" si="7"/>
        <v>67.3479201731186</v>
      </c>
      <c r="K33" s="33"/>
    </row>
    <row r="34" ht="49.5" customHeight="1" spans="1:11">
      <c r="A34" s="26" t="s">
        <v>11</v>
      </c>
      <c r="B34" s="29">
        <v>129</v>
      </c>
      <c r="C34" s="30">
        <v>162</v>
      </c>
      <c r="D34" s="31">
        <v>162</v>
      </c>
      <c r="E34" s="28">
        <v>139.09</v>
      </c>
      <c r="F34" s="24">
        <f t="shared" si="6"/>
        <v>100</v>
      </c>
      <c r="G34" s="24">
        <f t="shared" si="7"/>
        <v>16.4713494859444</v>
      </c>
      <c r="K34" s="33"/>
    </row>
    <row r="35" ht="48.75" customHeight="1" spans="1:11">
      <c r="A35" s="26" t="s">
        <v>34</v>
      </c>
      <c r="B35" s="29"/>
      <c r="C35" s="30">
        <v>141</v>
      </c>
      <c r="D35" s="31">
        <v>141</v>
      </c>
      <c r="E35" s="28">
        <v>44.86</v>
      </c>
      <c r="F35" s="24">
        <f t="shared" si="6"/>
        <v>100</v>
      </c>
      <c r="G35" s="24">
        <f t="shared" si="7"/>
        <v>214.31119037004</v>
      </c>
      <c r="K35" s="33"/>
    </row>
    <row r="36" ht="48.75" customHeight="1" spans="1:11">
      <c r="A36" s="26" t="s">
        <v>35</v>
      </c>
      <c r="B36" s="29">
        <v>19</v>
      </c>
      <c r="C36" s="30">
        <v>38</v>
      </c>
      <c r="D36" s="31">
        <v>38</v>
      </c>
      <c r="E36" s="28">
        <v>22</v>
      </c>
      <c r="F36" s="24">
        <f t="shared" si="6"/>
        <v>100</v>
      </c>
      <c r="G36" s="24">
        <f t="shared" si="7"/>
        <v>72.7272727272727</v>
      </c>
      <c r="K36" s="33"/>
    </row>
    <row r="37" ht="48.75" customHeight="1" spans="1:11">
      <c r="A37" s="26" t="s">
        <v>36</v>
      </c>
      <c r="B37" s="29">
        <v>6</v>
      </c>
      <c r="C37" s="30">
        <v>7</v>
      </c>
      <c r="D37" s="31">
        <v>7</v>
      </c>
      <c r="E37" s="28">
        <v>2</v>
      </c>
      <c r="F37" s="24">
        <f t="shared" si="6"/>
        <v>100</v>
      </c>
      <c r="G37" s="24"/>
      <c r="K37" s="33"/>
    </row>
    <row r="38" ht="48.75" customHeight="1" spans="1:11">
      <c r="A38" s="26" t="s">
        <v>37</v>
      </c>
      <c r="B38" s="27">
        <f>SUM(B39:B44)</f>
        <v>557</v>
      </c>
      <c r="C38" s="27">
        <f>SUM(C39:C44)</f>
        <v>640</v>
      </c>
      <c r="D38" s="27">
        <f>SUM(D39:D44)</f>
        <v>639</v>
      </c>
      <c r="E38" s="28">
        <v>599.84</v>
      </c>
      <c r="F38" s="24">
        <f t="shared" si="6"/>
        <v>99.84375</v>
      </c>
      <c r="G38" s="24">
        <f>(D38-E38)/E38*100</f>
        <v>6.52840757535342</v>
      </c>
      <c r="K38" s="33"/>
    </row>
    <row r="39" ht="48.75" customHeight="1" spans="1:11">
      <c r="A39" s="26" t="s">
        <v>11</v>
      </c>
      <c r="B39" s="27">
        <v>287</v>
      </c>
      <c r="C39" s="30">
        <v>372</v>
      </c>
      <c r="D39" s="31">
        <v>372</v>
      </c>
      <c r="E39" s="28">
        <v>339.6</v>
      </c>
      <c r="F39" s="24">
        <f t="shared" si="6"/>
        <v>100</v>
      </c>
      <c r="G39" s="24">
        <f>(D39-E39)/E39*100</f>
        <v>9.54063604240282</v>
      </c>
      <c r="K39" s="33"/>
    </row>
    <row r="40" ht="48.75" customHeight="1" spans="1:11">
      <c r="A40" s="26" t="s">
        <v>12</v>
      </c>
      <c r="B40" s="29"/>
      <c r="C40" s="30"/>
      <c r="D40" s="31"/>
      <c r="E40" s="28">
        <v>0</v>
      </c>
      <c r="F40" s="24"/>
      <c r="G40" s="24"/>
      <c r="K40" s="33"/>
    </row>
    <row r="41" ht="48.75" customHeight="1" spans="1:11">
      <c r="A41" s="26" t="s">
        <v>38</v>
      </c>
      <c r="B41" s="29"/>
      <c r="C41" s="30"/>
      <c r="D41" s="31"/>
      <c r="E41" s="28">
        <v>0</v>
      </c>
      <c r="F41" s="24"/>
      <c r="G41" s="24"/>
      <c r="K41" s="33"/>
    </row>
    <row r="42" ht="48.75" customHeight="1" spans="1:11">
      <c r="A42" s="26" t="s">
        <v>39</v>
      </c>
      <c r="B42" s="29"/>
      <c r="C42" s="30"/>
      <c r="D42" s="31"/>
      <c r="E42" s="28">
        <v>0</v>
      </c>
      <c r="F42" s="24"/>
      <c r="G42" s="24"/>
      <c r="K42" s="33"/>
    </row>
    <row r="43" ht="48.75" customHeight="1" spans="1:11">
      <c r="A43" s="26" t="s">
        <v>27</v>
      </c>
      <c r="B43" s="29"/>
      <c r="C43" s="30"/>
      <c r="D43" s="31"/>
      <c r="E43" s="28">
        <v>0.239999999999998</v>
      </c>
      <c r="F43" s="24"/>
      <c r="G43" s="24"/>
      <c r="K43" s="33"/>
    </row>
    <row r="44" ht="48.75" customHeight="1" spans="1:11">
      <c r="A44" s="26" t="s">
        <v>40</v>
      </c>
      <c r="B44" s="29">
        <v>270</v>
      </c>
      <c r="C44" s="30">
        <v>268</v>
      </c>
      <c r="D44" s="31">
        <v>267</v>
      </c>
      <c r="E44" s="28">
        <v>260</v>
      </c>
      <c r="F44" s="24">
        <f t="shared" ref="F44:F49" si="8">D44/C44*100</f>
        <v>99.6268656716418</v>
      </c>
      <c r="G44" s="24">
        <f t="shared" ref="G44:G49" si="9">(D44-E44)/E44*100</f>
        <v>2.69230769230769</v>
      </c>
      <c r="K44" s="33"/>
    </row>
    <row r="45" ht="48.75" customHeight="1" spans="1:11">
      <c r="A45" s="26" t="s">
        <v>41</v>
      </c>
      <c r="B45" s="29">
        <f>SUM(B46:B47)</f>
        <v>0</v>
      </c>
      <c r="C45" s="29">
        <f>SUM(C46:C47)</f>
        <v>733</v>
      </c>
      <c r="D45" s="29">
        <f>SUM(D46:D47)</f>
        <v>733</v>
      </c>
      <c r="E45" s="28">
        <v>385</v>
      </c>
      <c r="F45" s="24">
        <f t="shared" si="8"/>
        <v>100</v>
      </c>
      <c r="G45" s="24">
        <f t="shared" si="9"/>
        <v>90.3896103896104</v>
      </c>
      <c r="K45" s="33"/>
    </row>
    <row r="46" ht="48.75" customHeight="1" spans="1:11">
      <c r="A46" s="26" t="s">
        <v>11</v>
      </c>
      <c r="B46" s="29"/>
      <c r="C46" s="30"/>
      <c r="D46" s="31"/>
      <c r="E46" s="28">
        <v>182</v>
      </c>
      <c r="F46" s="24"/>
      <c r="G46" s="24"/>
      <c r="K46" s="33"/>
    </row>
    <row r="47" ht="48.75" customHeight="1" spans="1:11">
      <c r="A47" s="26" t="s">
        <v>12</v>
      </c>
      <c r="B47" s="29"/>
      <c r="C47" s="30">
        <v>733</v>
      </c>
      <c r="D47" s="31">
        <v>733</v>
      </c>
      <c r="E47" s="28">
        <v>203</v>
      </c>
      <c r="F47" s="24">
        <f t="shared" si="8"/>
        <v>100</v>
      </c>
      <c r="G47" s="24">
        <f t="shared" si="9"/>
        <v>261.083743842365</v>
      </c>
      <c r="K47" s="33"/>
    </row>
    <row r="48" ht="48.75" customHeight="1" spans="1:11">
      <c r="A48" s="26" t="s">
        <v>42</v>
      </c>
      <c r="B48" s="27">
        <f>SUM(B49:B52)</f>
        <v>217</v>
      </c>
      <c r="C48" s="27">
        <f>SUM(C49:C52)</f>
        <v>285</v>
      </c>
      <c r="D48" s="27">
        <f>SUM(D49:D52)</f>
        <v>285</v>
      </c>
      <c r="E48" s="28">
        <v>214</v>
      </c>
      <c r="F48" s="24">
        <f t="shared" si="8"/>
        <v>100</v>
      </c>
      <c r="G48" s="24">
        <f t="shared" si="9"/>
        <v>33.1775700934579</v>
      </c>
      <c r="K48" s="33"/>
    </row>
    <row r="49" ht="48.75" customHeight="1" spans="1:11">
      <c r="A49" s="26" t="s">
        <v>11</v>
      </c>
      <c r="B49" s="27">
        <v>140</v>
      </c>
      <c r="C49" s="30">
        <v>185</v>
      </c>
      <c r="D49" s="31">
        <v>185</v>
      </c>
      <c r="E49" s="28">
        <v>160</v>
      </c>
      <c r="F49" s="24">
        <f t="shared" si="8"/>
        <v>100</v>
      </c>
      <c r="G49" s="24">
        <f t="shared" si="9"/>
        <v>15.625</v>
      </c>
      <c r="K49" s="33"/>
    </row>
    <row r="50" ht="48.75" customHeight="1" spans="1:11">
      <c r="A50" s="26" t="s">
        <v>12</v>
      </c>
      <c r="B50" s="29"/>
      <c r="C50" s="30"/>
      <c r="D50" s="31"/>
      <c r="E50" s="28">
        <v>0</v>
      </c>
      <c r="F50" s="24"/>
      <c r="G50" s="24"/>
      <c r="K50" s="33"/>
    </row>
    <row r="51" ht="48.75" customHeight="1" spans="1:11">
      <c r="A51" s="26" t="s">
        <v>43</v>
      </c>
      <c r="B51" s="29"/>
      <c r="C51" s="30"/>
      <c r="D51" s="31"/>
      <c r="E51" s="28">
        <v>0</v>
      </c>
      <c r="F51" s="24"/>
      <c r="G51" s="24"/>
      <c r="K51" s="33"/>
    </row>
    <row r="52" ht="48.75" customHeight="1" spans="1:11">
      <c r="A52" s="26" t="s">
        <v>44</v>
      </c>
      <c r="B52" s="29">
        <v>77</v>
      </c>
      <c r="C52" s="30">
        <v>100</v>
      </c>
      <c r="D52" s="31">
        <v>100</v>
      </c>
      <c r="E52" s="28">
        <v>54</v>
      </c>
      <c r="F52" s="24">
        <f>D52/C52*100</f>
        <v>100</v>
      </c>
      <c r="G52" s="24">
        <f>(D52-E52)/E52*100</f>
        <v>85.1851851851852</v>
      </c>
      <c r="K52" s="33"/>
    </row>
    <row r="53" ht="48.75" customHeight="1" spans="1:11">
      <c r="A53" s="26" t="s">
        <v>45</v>
      </c>
      <c r="B53" s="29">
        <f>SUM(B54:B57)</f>
        <v>184</v>
      </c>
      <c r="C53" s="29">
        <f>SUM(C54:C57)</f>
        <v>166</v>
      </c>
      <c r="D53" s="29">
        <f>SUM(D54:D57)</f>
        <v>166</v>
      </c>
      <c r="E53" s="28">
        <v>153</v>
      </c>
      <c r="F53" s="24">
        <f>D53/C53*100</f>
        <v>100</v>
      </c>
      <c r="G53" s="24">
        <f>(D53-E53)/E53*100</f>
        <v>8.49673202614379</v>
      </c>
      <c r="K53" s="33"/>
    </row>
    <row r="54" ht="48.75" customHeight="1" spans="1:11">
      <c r="A54" s="26" t="s">
        <v>46</v>
      </c>
      <c r="B54" s="29">
        <v>148</v>
      </c>
      <c r="C54" s="30">
        <v>121</v>
      </c>
      <c r="D54" s="31">
        <v>121</v>
      </c>
      <c r="E54" s="28">
        <v>0</v>
      </c>
      <c r="F54" s="24"/>
      <c r="G54" s="24"/>
      <c r="K54" s="33"/>
    </row>
    <row r="55" ht="48.75" customHeight="1" spans="1:11">
      <c r="A55" s="26" t="s">
        <v>47</v>
      </c>
      <c r="B55" s="29">
        <v>36</v>
      </c>
      <c r="C55" s="30">
        <v>38</v>
      </c>
      <c r="D55" s="31">
        <v>38</v>
      </c>
      <c r="E55" s="28"/>
      <c r="F55" s="24"/>
      <c r="G55" s="24"/>
      <c r="K55" s="33"/>
    </row>
    <row r="56" ht="48.75" customHeight="1" spans="1:11">
      <c r="A56" s="26" t="s">
        <v>48</v>
      </c>
      <c r="B56" s="29"/>
      <c r="C56" s="30"/>
      <c r="D56" s="31"/>
      <c r="E56" s="28">
        <v>0</v>
      </c>
      <c r="F56" s="24"/>
      <c r="G56" s="24"/>
      <c r="K56" s="33"/>
    </row>
    <row r="57" ht="48.75" customHeight="1" spans="1:11">
      <c r="A57" s="26" t="s">
        <v>49</v>
      </c>
      <c r="B57" s="29"/>
      <c r="C57" s="30">
        <v>7</v>
      </c>
      <c r="D57" s="31">
        <v>7</v>
      </c>
      <c r="E57" s="28">
        <v>153</v>
      </c>
      <c r="F57" s="24"/>
      <c r="G57" s="24"/>
      <c r="K57" s="33"/>
    </row>
    <row r="58" ht="48.75" customHeight="1" spans="1:11">
      <c r="A58" s="26" t="s">
        <v>50</v>
      </c>
      <c r="B58" s="29">
        <f>SUM(B59:B61)</f>
        <v>562</v>
      </c>
      <c r="C58" s="29">
        <f>SUM(C59:C61)</f>
        <v>708</v>
      </c>
      <c r="D58" s="29">
        <f>SUM(D59:D61)</f>
        <v>708</v>
      </c>
      <c r="E58" s="28">
        <v>784</v>
      </c>
      <c r="F58" s="24">
        <f t="shared" ref="F58:F63" si="10">D58/C58*100</f>
        <v>100</v>
      </c>
      <c r="G58" s="24">
        <f t="shared" ref="G58:G63" si="11">(D58-E58)/E58*100</f>
        <v>-9.69387755102041</v>
      </c>
      <c r="K58" s="33"/>
    </row>
    <row r="59" ht="48.75" customHeight="1" spans="1:11">
      <c r="A59" s="26" t="s">
        <v>11</v>
      </c>
      <c r="B59" s="29">
        <v>506</v>
      </c>
      <c r="C59" s="30">
        <v>619</v>
      </c>
      <c r="D59" s="31">
        <v>619</v>
      </c>
      <c r="E59" s="28">
        <v>541</v>
      </c>
      <c r="F59" s="24">
        <f t="shared" si="10"/>
        <v>100</v>
      </c>
      <c r="G59" s="24">
        <f t="shared" si="11"/>
        <v>14.4177449168207</v>
      </c>
      <c r="K59" s="33"/>
    </row>
    <row r="60" ht="48.75" customHeight="1" spans="1:11">
      <c r="A60" s="26" t="s">
        <v>12</v>
      </c>
      <c r="B60" s="29"/>
      <c r="C60" s="30"/>
      <c r="D60" s="31"/>
      <c r="E60" s="28">
        <v>0</v>
      </c>
      <c r="F60" s="24"/>
      <c r="G60" s="24"/>
      <c r="K60" s="33"/>
    </row>
    <row r="61" ht="48.75" customHeight="1" spans="1:11">
      <c r="A61" s="26" t="s">
        <v>51</v>
      </c>
      <c r="B61" s="29">
        <v>56</v>
      </c>
      <c r="C61" s="30">
        <v>89</v>
      </c>
      <c r="D61" s="31">
        <v>89</v>
      </c>
      <c r="E61" s="28">
        <v>243</v>
      </c>
      <c r="F61" s="24">
        <f t="shared" si="10"/>
        <v>100</v>
      </c>
      <c r="G61" s="24">
        <f t="shared" si="11"/>
        <v>-63.3744855967078</v>
      </c>
      <c r="K61" s="33"/>
    </row>
    <row r="62" ht="48.75" customHeight="1" spans="1:11">
      <c r="A62" s="26" t="s">
        <v>52</v>
      </c>
      <c r="B62" s="29">
        <f>SUM(B63:B68)</f>
        <v>167</v>
      </c>
      <c r="C62" s="29">
        <f>SUM(C63:C68)</f>
        <v>501</v>
      </c>
      <c r="D62" s="29">
        <f>SUM(D63:D68)</f>
        <v>501</v>
      </c>
      <c r="E62" s="28">
        <v>1375</v>
      </c>
      <c r="F62" s="24">
        <f t="shared" si="10"/>
        <v>100</v>
      </c>
      <c r="G62" s="24">
        <f t="shared" si="11"/>
        <v>-63.5636363636364</v>
      </c>
      <c r="K62" s="33"/>
    </row>
    <row r="63" ht="48.75" customHeight="1" spans="1:11">
      <c r="A63" s="26" t="s">
        <v>11</v>
      </c>
      <c r="B63" s="29">
        <v>52</v>
      </c>
      <c r="C63" s="30">
        <v>75</v>
      </c>
      <c r="D63" s="31">
        <v>75</v>
      </c>
      <c r="E63" s="28">
        <v>64</v>
      </c>
      <c r="F63" s="24">
        <f t="shared" si="10"/>
        <v>100</v>
      </c>
      <c r="G63" s="24">
        <f t="shared" si="11"/>
        <v>17.1875</v>
      </c>
      <c r="K63" s="33"/>
    </row>
    <row r="64" ht="48.75" customHeight="1" spans="1:11">
      <c r="A64" s="26" t="s">
        <v>53</v>
      </c>
      <c r="B64" s="29"/>
      <c r="C64" s="30"/>
      <c r="D64" s="31"/>
      <c r="E64" s="28">
        <v>100</v>
      </c>
      <c r="F64" s="24"/>
      <c r="G64" s="24"/>
      <c r="K64" s="33"/>
    </row>
    <row r="65" ht="48.75" customHeight="1" spans="1:11">
      <c r="A65" s="26" t="s">
        <v>54</v>
      </c>
      <c r="B65" s="29">
        <v>97</v>
      </c>
      <c r="C65" s="30">
        <v>305</v>
      </c>
      <c r="D65" s="31">
        <v>305</v>
      </c>
      <c r="E65" s="28"/>
      <c r="F65" s="24"/>
      <c r="G65" s="24"/>
      <c r="K65" s="33"/>
    </row>
    <row r="66" ht="48.75" customHeight="1" spans="1:11">
      <c r="A66" s="26" t="s">
        <v>12</v>
      </c>
      <c r="B66" s="29"/>
      <c r="C66" s="30"/>
      <c r="D66" s="31"/>
      <c r="E66" s="28">
        <v>0</v>
      </c>
      <c r="F66" s="24"/>
      <c r="G66" s="24"/>
      <c r="K66" s="33"/>
    </row>
    <row r="67" ht="48.75" customHeight="1" spans="1:11">
      <c r="A67" s="26" t="s">
        <v>54</v>
      </c>
      <c r="B67" s="29"/>
      <c r="C67" s="30"/>
      <c r="D67" s="31"/>
      <c r="E67" s="28">
        <v>380</v>
      </c>
      <c r="F67" s="24"/>
      <c r="G67" s="24"/>
      <c r="K67" s="33"/>
    </row>
    <row r="68" ht="48.75" customHeight="1" spans="1:11">
      <c r="A68" s="26" t="s">
        <v>55</v>
      </c>
      <c r="B68" s="29">
        <v>18</v>
      </c>
      <c r="C68" s="30">
        <v>121</v>
      </c>
      <c r="D68" s="31">
        <v>121</v>
      </c>
      <c r="E68" s="28">
        <v>831</v>
      </c>
      <c r="F68" s="24">
        <f>D68/C68*100</f>
        <v>100</v>
      </c>
      <c r="G68" s="24">
        <f>(D68-E68)/E68*100</f>
        <v>-85.439229843562</v>
      </c>
      <c r="K68" s="33"/>
    </row>
    <row r="69" ht="48.75" customHeight="1" spans="1:11">
      <c r="A69" s="26" t="s">
        <v>56</v>
      </c>
      <c r="B69" s="29"/>
      <c r="C69" s="30"/>
      <c r="D69" s="31"/>
      <c r="E69" s="28">
        <v>0</v>
      </c>
      <c r="F69" s="24"/>
      <c r="G69" s="24"/>
      <c r="K69" s="33"/>
    </row>
    <row r="70" ht="48.75" customHeight="1" spans="1:11">
      <c r="A70" s="26" t="s">
        <v>46</v>
      </c>
      <c r="B70" s="29"/>
      <c r="C70" s="30"/>
      <c r="D70" s="31"/>
      <c r="E70" s="28">
        <v>0</v>
      </c>
      <c r="F70" s="24"/>
      <c r="G70" s="24"/>
      <c r="K70" s="33"/>
    </row>
    <row r="71" ht="48.75" customHeight="1" spans="1:11">
      <c r="A71" s="26" t="s">
        <v>57</v>
      </c>
      <c r="B71" s="29"/>
      <c r="C71" s="30"/>
      <c r="D71" s="31"/>
      <c r="E71" s="28">
        <v>0</v>
      </c>
      <c r="F71" s="24"/>
      <c r="G71" s="24"/>
      <c r="K71" s="33"/>
    </row>
    <row r="72" ht="48.75" customHeight="1" spans="1:11">
      <c r="A72" s="26" t="s">
        <v>58</v>
      </c>
      <c r="B72" s="29"/>
      <c r="C72" s="30"/>
      <c r="D72" s="31"/>
      <c r="E72" s="28">
        <v>0</v>
      </c>
      <c r="F72" s="24"/>
      <c r="G72" s="24"/>
      <c r="K72" s="33"/>
    </row>
    <row r="73" ht="48.75" customHeight="1" spans="1:11">
      <c r="A73" s="26" t="s">
        <v>59</v>
      </c>
      <c r="B73" s="29">
        <f>SUM(B74:B78)</f>
        <v>0</v>
      </c>
      <c r="C73" s="30"/>
      <c r="D73" s="31"/>
      <c r="E73" s="28">
        <v>0</v>
      </c>
      <c r="F73" s="24"/>
      <c r="G73" s="24"/>
      <c r="K73" s="33"/>
    </row>
    <row r="74" ht="48.75" customHeight="1" spans="1:11">
      <c r="A74" s="26" t="s">
        <v>11</v>
      </c>
      <c r="B74" s="29"/>
      <c r="C74" s="30"/>
      <c r="D74" s="31"/>
      <c r="E74" s="28">
        <v>0</v>
      </c>
      <c r="F74" s="24"/>
      <c r="G74" s="24"/>
      <c r="K74" s="33"/>
    </row>
    <row r="75" ht="48.75" customHeight="1" spans="1:11">
      <c r="A75" s="26" t="s">
        <v>12</v>
      </c>
      <c r="B75" s="29"/>
      <c r="C75" s="30"/>
      <c r="D75" s="31"/>
      <c r="E75" s="28">
        <v>0</v>
      </c>
      <c r="F75" s="24"/>
      <c r="G75" s="24"/>
      <c r="K75" s="33"/>
    </row>
    <row r="76" ht="48.75" customHeight="1" spans="1:11">
      <c r="A76" s="26" t="s">
        <v>60</v>
      </c>
      <c r="B76" s="29"/>
      <c r="C76" s="30"/>
      <c r="D76" s="31"/>
      <c r="E76" s="28">
        <v>0</v>
      </c>
      <c r="F76" s="24"/>
      <c r="G76" s="24"/>
      <c r="K76" s="33"/>
    </row>
    <row r="77" ht="48.75" customHeight="1" spans="1:11">
      <c r="A77" s="26" t="s">
        <v>61</v>
      </c>
      <c r="B77" s="29"/>
      <c r="C77" s="30"/>
      <c r="D77" s="31"/>
      <c r="E77" s="28">
        <v>0</v>
      </c>
      <c r="F77" s="24"/>
      <c r="G77" s="24"/>
      <c r="K77" s="33"/>
    </row>
    <row r="78" ht="48.75" customHeight="1" spans="1:11">
      <c r="A78" s="26" t="s">
        <v>62</v>
      </c>
      <c r="B78" s="29"/>
      <c r="C78" s="30"/>
      <c r="D78" s="31"/>
      <c r="E78" s="28">
        <v>0</v>
      </c>
      <c r="F78" s="24"/>
      <c r="G78" s="24"/>
      <c r="K78" s="33"/>
    </row>
    <row r="79" ht="48.75" customHeight="1" spans="1:11">
      <c r="A79" s="26" t="s">
        <v>63</v>
      </c>
      <c r="B79" s="29">
        <f>SUM(B80:B83)</f>
        <v>0</v>
      </c>
      <c r="C79" s="30"/>
      <c r="D79" s="31"/>
      <c r="E79" s="28">
        <v>0</v>
      </c>
      <c r="F79" s="24"/>
      <c r="G79" s="24"/>
      <c r="K79" s="33"/>
    </row>
    <row r="80" ht="48.75" customHeight="1" spans="1:11">
      <c r="A80" s="26" t="s">
        <v>11</v>
      </c>
      <c r="B80" s="29"/>
      <c r="C80" s="30"/>
      <c r="D80" s="31"/>
      <c r="E80" s="28">
        <v>0</v>
      </c>
      <c r="F80" s="24"/>
      <c r="G80" s="24"/>
      <c r="K80" s="33"/>
    </row>
    <row r="81" ht="48.75" customHeight="1" spans="1:11">
      <c r="A81" s="26" t="s">
        <v>64</v>
      </c>
      <c r="B81" s="29"/>
      <c r="C81" s="30"/>
      <c r="D81" s="31"/>
      <c r="E81" s="28">
        <v>0</v>
      </c>
      <c r="F81" s="24"/>
      <c r="G81" s="24"/>
      <c r="K81" s="33"/>
    </row>
    <row r="82" ht="48.75" customHeight="1" spans="1:11">
      <c r="A82" s="26" t="s">
        <v>38</v>
      </c>
      <c r="B82" s="29"/>
      <c r="C82" s="30"/>
      <c r="D82" s="31"/>
      <c r="E82" s="28">
        <v>0</v>
      </c>
      <c r="F82" s="24"/>
      <c r="G82" s="24"/>
      <c r="K82" s="33"/>
    </row>
    <row r="83" ht="48.75" customHeight="1" spans="1:11">
      <c r="A83" s="26" t="s">
        <v>65</v>
      </c>
      <c r="B83" s="29"/>
      <c r="C83" s="30"/>
      <c r="D83" s="31"/>
      <c r="E83" s="28">
        <v>0</v>
      </c>
      <c r="F83" s="24"/>
      <c r="G83" s="24"/>
      <c r="K83" s="33"/>
    </row>
    <row r="84" ht="48.75" customHeight="1" spans="1:11">
      <c r="A84" s="26" t="s">
        <v>66</v>
      </c>
      <c r="B84" s="29"/>
      <c r="C84" s="30"/>
      <c r="D84" s="31"/>
      <c r="E84" s="28">
        <v>0</v>
      </c>
      <c r="F84" s="24"/>
      <c r="G84" s="24"/>
      <c r="K84" s="33"/>
    </row>
    <row r="85" ht="48.75" customHeight="1" spans="1:11">
      <c r="A85" s="26" t="s">
        <v>67</v>
      </c>
      <c r="B85" s="29"/>
      <c r="C85" s="30"/>
      <c r="D85" s="31"/>
      <c r="E85" s="28">
        <v>0</v>
      </c>
      <c r="F85" s="24"/>
      <c r="G85" s="24"/>
      <c r="K85" s="33"/>
    </row>
    <row r="86" ht="48.75" customHeight="1" spans="1:11">
      <c r="A86" s="26" t="s">
        <v>68</v>
      </c>
      <c r="B86" s="29">
        <f>SUM(B87:B89)</f>
        <v>130</v>
      </c>
      <c r="C86" s="29">
        <f>SUM(C87:C89)</f>
        <v>177</v>
      </c>
      <c r="D86" s="29">
        <f>SUM(D87:D89)</f>
        <v>177</v>
      </c>
      <c r="E86" s="28">
        <v>174</v>
      </c>
      <c r="F86" s="24">
        <f t="shared" ref="F86:F91" si="12">D86/C86*100</f>
        <v>100</v>
      </c>
      <c r="G86" s="24">
        <f t="shared" ref="G86:G91" si="13">(D86-E86)/E86*100</f>
        <v>1.72413793103448</v>
      </c>
      <c r="K86" s="33"/>
    </row>
    <row r="87" ht="48.75" customHeight="1" spans="1:11">
      <c r="A87" s="26" t="s">
        <v>11</v>
      </c>
      <c r="B87" s="29">
        <v>74</v>
      </c>
      <c r="C87" s="30">
        <v>107</v>
      </c>
      <c r="D87" s="31">
        <v>107</v>
      </c>
      <c r="E87" s="28">
        <v>149</v>
      </c>
      <c r="F87" s="24">
        <f t="shared" si="12"/>
        <v>100</v>
      </c>
      <c r="G87" s="24">
        <f t="shared" si="13"/>
        <v>-28.1879194630872</v>
      </c>
      <c r="K87" s="33"/>
    </row>
    <row r="88" ht="48.75" customHeight="1" spans="1:11">
      <c r="A88" s="26" t="s">
        <v>69</v>
      </c>
      <c r="B88" s="29"/>
      <c r="C88" s="30">
        <v>20</v>
      </c>
      <c r="D88" s="31">
        <v>20</v>
      </c>
      <c r="E88" s="28">
        <v>0</v>
      </c>
      <c r="F88" s="24"/>
      <c r="G88" s="24"/>
      <c r="K88" s="33"/>
    </row>
    <row r="89" ht="48.75" customHeight="1" spans="1:11">
      <c r="A89" s="26" t="s">
        <v>70</v>
      </c>
      <c r="B89" s="29">
        <v>56</v>
      </c>
      <c r="C89" s="30">
        <v>50</v>
      </c>
      <c r="D89" s="31">
        <v>50</v>
      </c>
      <c r="E89" s="28">
        <v>25</v>
      </c>
      <c r="F89" s="24">
        <f t="shared" si="12"/>
        <v>100</v>
      </c>
      <c r="G89" s="24"/>
      <c r="K89" s="33"/>
    </row>
    <row r="90" ht="48.75" customHeight="1" spans="1:11">
      <c r="A90" s="26" t="s">
        <v>71</v>
      </c>
      <c r="B90" s="29">
        <f>SUM(B91:B93)</f>
        <v>46</v>
      </c>
      <c r="C90" s="29">
        <f>SUM(C91:C93)</f>
        <v>52</v>
      </c>
      <c r="D90" s="29">
        <f>SUM(D91:D93)</f>
        <v>52</v>
      </c>
      <c r="E90" s="28">
        <v>59</v>
      </c>
      <c r="F90" s="24">
        <f t="shared" si="12"/>
        <v>100</v>
      </c>
      <c r="G90" s="24">
        <f t="shared" si="13"/>
        <v>-11.864406779661</v>
      </c>
      <c r="K90" s="33"/>
    </row>
    <row r="91" ht="48.75" customHeight="1" spans="1:11">
      <c r="A91" s="26" t="s">
        <v>11</v>
      </c>
      <c r="B91" s="29">
        <v>46</v>
      </c>
      <c r="C91" s="30">
        <v>52</v>
      </c>
      <c r="D91" s="31">
        <v>52</v>
      </c>
      <c r="E91" s="28">
        <v>59</v>
      </c>
      <c r="F91" s="24">
        <f t="shared" si="12"/>
        <v>100</v>
      </c>
      <c r="G91" s="24">
        <f t="shared" si="13"/>
        <v>-11.864406779661</v>
      </c>
      <c r="K91" s="33"/>
    </row>
    <row r="92" ht="48.75" customHeight="1" spans="1:11">
      <c r="A92" s="26" t="s">
        <v>72</v>
      </c>
      <c r="B92" s="29"/>
      <c r="C92" s="30"/>
      <c r="D92" s="31"/>
      <c r="E92" s="28">
        <v>0</v>
      </c>
      <c r="F92" s="24"/>
      <c r="G92" s="24"/>
      <c r="K92" s="33"/>
    </row>
    <row r="93" ht="48.75" customHeight="1" spans="1:11">
      <c r="A93" s="26" t="s">
        <v>12</v>
      </c>
      <c r="B93" s="29"/>
      <c r="C93" s="30"/>
      <c r="D93" s="31"/>
      <c r="E93" s="28">
        <v>0</v>
      </c>
      <c r="F93" s="24"/>
      <c r="G93" s="24"/>
      <c r="K93" s="33"/>
    </row>
    <row r="94" ht="48.75" customHeight="1" spans="1:11">
      <c r="A94" s="26" t="s">
        <v>73</v>
      </c>
      <c r="B94" s="29">
        <f>SUM(B95:B97)</f>
        <v>114</v>
      </c>
      <c r="C94" s="29">
        <f>SUM(C95:C97)</f>
        <v>189</v>
      </c>
      <c r="D94" s="29">
        <f>SUM(D95:D97)</f>
        <v>189</v>
      </c>
      <c r="E94" s="28">
        <v>165.2</v>
      </c>
      <c r="F94" s="24">
        <f t="shared" ref="F94:F99" si="14">D94/C94*100</f>
        <v>100</v>
      </c>
      <c r="G94" s="24">
        <f t="shared" ref="G94:G99" si="15">(D94-E94)/E94*100</f>
        <v>14.406779661017</v>
      </c>
      <c r="K94" s="33"/>
    </row>
    <row r="95" ht="48.75" customHeight="1" spans="1:11">
      <c r="A95" s="26" t="s">
        <v>11</v>
      </c>
      <c r="B95" s="29">
        <v>54</v>
      </c>
      <c r="C95" s="30">
        <v>81</v>
      </c>
      <c r="D95" s="31">
        <v>81</v>
      </c>
      <c r="E95" s="28">
        <v>76.95</v>
      </c>
      <c r="F95" s="24">
        <f t="shared" si="14"/>
        <v>100</v>
      </c>
      <c r="G95" s="24">
        <f t="shared" si="15"/>
        <v>5.26315789473684</v>
      </c>
      <c r="K95" s="33"/>
    </row>
    <row r="96" ht="48.75" customHeight="1" spans="1:11">
      <c r="A96" s="26" t="s">
        <v>12</v>
      </c>
      <c r="B96" s="29"/>
      <c r="C96" s="30"/>
      <c r="D96" s="31"/>
      <c r="E96" s="28">
        <v>0</v>
      </c>
      <c r="F96" s="24"/>
      <c r="G96" s="24"/>
      <c r="K96" s="33"/>
    </row>
    <row r="97" ht="48.75" customHeight="1" spans="1:11">
      <c r="A97" s="26" t="s">
        <v>74</v>
      </c>
      <c r="B97" s="29">
        <v>60</v>
      </c>
      <c r="C97" s="30">
        <v>108</v>
      </c>
      <c r="D97" s="31">
        <v>108</v>
      </c>
      <c r="E97" s="28">
        <v>88.25</v>
      </c>
      <c r="F97" s="24">
        <f t="shared" si="14"/>
        <v>100</v>
      </c>
      <c r="G97" s="24">
        <f t="shared" si="15"/>
        <v>22.3796033994334</v>
      </c>
      <c r="K97" s="33"/>
    </row>
    <row r="98" ht="48.75" customHeight="1" spans="1:11">
      <c r="A98" s="26" t="s">
        <v>75</v>
      </c>
      <c r="B98" s="29">
        <f>SUM(B99:B101)</f>
        <v>340</v>
      </c>
      <c r="C98" s="29">
        <f>SUM(C99:C101)</f>
        <v>497</v>
      </c>
      <c r="D98" s="29">
        <f>SUM(D99:D101)</f>
        <v>497</v>
      </c>
      <c r="E98" s="28">
        <v>466.33</v>
      </c>
      <c r="F98" s="24">
        <f t="shared" si="14"/>
        <v>100</v>
      </c>
      <c r="G98" s="24">
        <f t="shared" si="15"/>
        <v>6.57688761177707</v>
      </c>
      <c r="K98" s="33"/>
    </row>
    <row r="99" ht="48.75" customHeight="1" spans="1:11">
      <c r="A99" s="26" t="s">
        <v>11</v>
      </c>
      <c r="B99" s="29">
        <v>262</v>
      </c>
      <c r="C99" s="30">
        <v>373</v>
      </c>
      <c r="D99" s="31">
        <v>373</v>
      </c>
      <c r="E99" s="28">
        <v>317.33</v>
      </c>
      <c r="F99" s="24">
        <f t="shared" si="14"/>
        <v>100</v>
      </c>
      <c r="G99" s="24">
        <f t="shared" si="15"/>
        <v>17.5432515047427</v>
      </c>
      <c r="K99" s="33"/>
    </row>
    <row r="100" ht="48.75" customHeight="1" spans="1:11">
      <c r="A100" s="26" t="s">
        <v>12</v>
      </c>
      <c r="B100" s="29"/>
      <c r="C100" s="30"/>
      <c r="D100" s="31"/>
      <c r="E100" s="28">
        <v>0</v>
      </c>
      <c r="F100" s="24"/>
      <c r="G100" s="24"/>
      <c r="K100" s="33"/>
    </row>
    <row r="101" ht="48.75" customHeight="1" spans="1:11">
      <c r="A101" s="26" t="s">
        <v>76</v>
      </c>
      <c r="B101" s="29">
        <v>78</v>
      </c>
      <c r="C101" s="30">
        <v>124</v>
      </c>
      <c r="D101" s="31">
        <v>124</v>
      </c>
      <c r="E101" s="28">
        <v>149</v>
      </c>
      <c r="F101" s="24">
        <f t="shared" ref="F101:F103" si="16">D101/C101*100</f>
        <v>100</v>
      </c>
      <c r="G101" s="24">
        <f t="shared" ref="G101:G103" si="17">(D101-E101)/E101*100</f>
        <v>-16.7785234899329</v>
      </c>
      <c r="K101" s="33"/>
    </row>
    <row r="102" ht="48.75" customHeight="1" spans="1:11">
      <c r="A102" s="26" t="s">
        <v>77</v>
      </c>
      <c r="B102" s="29">
        <f>SUM(B103:B106)</f>
        <v>232</v>
      </c>
      <c r="C102" s="29">
        <f>SUM(C103:C106)</f>
        <v>556</v>
      </c>
      <c r="D102" s="29">
        <f>SUM(D103:D106)</f>
        <v>556</v>
      </c>
      <c r="E102" s="28">
        <v>528.33</v>
      </c>
      <c r="F102" s="24">
        <f t="shared" si="16"/>
        <v>100</v>
      </c>
      <c r="G102" s="24">
        <f t="shared" si="17"/>
        <v>5.23725701739445</v>
      </c>
      <c r="K102" s="33"/>
    </row>
    <row r="103" ht="48.75" customHeight="1" spans="1:11">
      <c r="A103" s="26" t="s">
        <v>11</v>
      </c>
      <c r="B103" s="29">
        <v>197</v>
      </c>
      <c r="C103" s="30">
        <v>288</v>
      </c>
      <c r="D103" s="31">
        <v>288</v>
      </c>
      <c r="E103" s="28">
        <v>239</v>
      </c>
      <c r="F103" s="24">
        <f t="shared" si="16"/>
        <v>100</v>
      </c>
      <c r="G103" s="24">
        <f t="shared" si="17"/>
        <v>20.5020920502092</v>
      </c>
      <c r="K103" s="33"/>
    </row>
    <row r="104" ht="48.75" customHeight="1" spans="1:11">
      <c r="A104" s="26" t="s">
        <v>12</v>
      </c>
      <c r="B104" s="29"/>
      <c r="C104" s="30">
        <v>9</v>
      </c>
      <c r="D104" s="31">
        <v>9</v>
      </c>
      <c r="E104" s="28">
        <v>0</v>
      </c>
      <c r="F104" s="24"/>
      <c r="G104" s="24"/>
      <c r="K104" s="33"/>
    </row>
    <row r="105" ht="48.75" customHeight="1" spans="1:11">
      <c r="A105" s="26" t="s">
        <v>27</v>
      </c>
      <c r="B105" s="29"/>
      <c r="C105" s="30"/>
      <c r="D105" s="31"/>
      <c r="E105" s="28">
        <v>0</v>
      </c>
      <c r="F105" s="24"/>
      <c r="G105" s="24"/>
      <c r="K105" s="33"/>
    </row>
    <row r="106" ht="48.75" customHeight="1" spans="1:11">
      <c r="A106" s="26" t="s">
        <v>78</v>
      </c>
      <c r="B106" s="29">
        <v>35</v>
      </c>
      <c r="C106" s="30">
        <v>259</v>
      </c>
      <c r="D106" s="31">
        <v>259</v>
      </c>
      <c r="E106" s="28">
        <v>289.33</v>
      </c>
      <c r="F106" s="24">
        <f t="shared" ref="F106:F108" si="18">D106/C106*100</f>
        <v>100</v>
      </c>
      <c r="G106" s="24">
        <f t="shared" ref="G106:G108" si="19">(D106-E106)/E106*100</f>
        <v>-10.4828396640514</v>
      </c>
      <c r="K106" s="33"/>
    </row>
    <row r="107" s="1" customFormat="1" ht="48.75" customHeight="1" spans="1:11">
      <c r="A107" s="26" t="s">
        <v>79</v>
      </c>
      <c r="B107" s="29">
        <f>SUM(B108:B110)</f>
        <v>277</v>
      </c>
      <c r="C107" s="29">
        <f>SUM(C108:C110)</f>
        <v>671</v>
      </c>
      <c r="D107" s="29">
        <f>SUM(D108:D110)</f>
        <v>671</v>
      </c>
      <c r="E107" s="28">
        <v>738.17</v>
      </c>
      <c r="F107" s="24">
        <f t="shared" si="18"/>
        <v>100</v>
      </c>
      <c r="G107" s="24">
        <f t="shared" si="19"/>
        <v>-9.09952991858244</v>
      </c>
      <c r="H107" s="25"/>
      <c r="K107" s="33"/>
    </row>
    <row r="108" s="1" customFormat="1" ht="48.75" customHeight="1" spans="1:11">
      <c r="A108" s="26" t="s">
        <v>11</v>
      </c>
      <c r="B108" s="29">
        <v>118</v>
      </c>
      <c r="C108" s="30">
        <v>250</v>
      </c>
      <c r="D108" s="31">
        <v>250</v>
      </c>
      <c r="E108" s="28">
        <v>239</v>
      </c>
      <c r="F108" s="24">
        <f t="shared" si="18"/>
        <v>100</v>
      </c>
      <c r="G108" s="24">
        <f t="shared" si="19"/>
        <v>4.60251046025105</v>
      </c>
      <c r="H108" s="25"/>
      <c r="K108" s="33"/>
    </row>
    <row r="109" s="1" customFormat="1" ht="48.75" customHeight="1" spans="1:11">
      <c r="A109" s="26" t="s">
        <v>80</v>
      </c>
      <c r="B109" s="29">
        <v>159</v>
      </c>
      <c r="C109" s="30">
        <v>37</v>
      </c>
      <c r="D109" s="31">
        <v>37</v>
      </c>
      <c r="E109" s="28"/>
      <c r="F109" s="24"/>
      <c r="G109" s="24"/>
      <c r="H109" s="25"/>
      <c r="K109" s="33"/>
    </row>
    <row r="110" ht="48.75" customHeight="1" spans="1:11">
      <c r="A110" s="26" t="s">
        <v>81</v>
      </c>
      <c r="B110" s="29"/>
      <c r="C110" s="30">
        <v>384</v>
      </c>
      <c r="D110" s="31">
        <v>384</v>
      </c>
      <c r="E110" s="28">
        <v>499.17</v>
      </c>
      <c r="F110" s="24">
        <f t="shared" ref="F110:F115" si="20">D110/C110*100</f>
        <v>100</v>
      </c>
      <c r="G110" s="24">
        <f t="shared" ref="G110:G115" si="21">(D110-E110)/E110*100</f>
        <v>-23.0723000180299</v>
      </c>
      <c r="K110" s="33"/>
    </row>
    <row r="111" ht="48.75" customHeight="1" spans="1:11">
      <c r="A111" s="26" t="s">
        <v>82</v>
      </c>
      <c r="B111" s="29">
        <f>SUM(B112:B113)</f>
        <v>138</v>
      </c>
      <c r="C111" s="29">
        <f>SUM(C112:C113)</f>
        <v>161</v>
      </c>
      <c r="D111" s="29">
        <f>SUM(D112:D113)</f>
        <v>161</v>
      </c>
      <c r="E111" s="28">
        <v>161</v>
      </c>
      <c r="F111" s="24">
        <f t="shared" si="20"/>
        <v>100</v>
      </c>
      <c r="G111" s="24">
        <f t="shared" si="21"/>
        <v>0</v>
      </c>
      <c r="K111" s="33"/>
    </row>
    <row r="112" ht="48.75" customHeight="1" spans="1:11">
      <c r="A112" s="26" t="s">
        <v>11</v>
      </c>
      <c r="B112" s="29">
        <v>71</v>
      </c>
      <c r="C112" s="30">
        <v>83</v>
      </c>
      <c r="D112" s="31">
        <v>83</v>
      </c>
      <c r="E112" s="28">
        <v>87</v>
      </c>
      <c r="F112" s="24">
        <f t="shared" si="20"/>
        <v>100</v>
      </c>
      <c r="G112" s="24">
        <f t="shared" si="21"/>
        <v>-4.59770114942529</v>
      </c>
      <c r="K112" s="33"/>
    </row>
    <row r="113" ht="48.75" customHeight="1" spans="1:11">
      <c r="A113" s="26" t="s">
        <v>83</v>
      </c>
      <c r="B113" s="29">
        <v>67</v>
      </c>
      <c r="C113" s="30">
        <v>78</v>
      </c>
      <c r="D113" s="31">
        <v>78</v>
      </c>
      <c r="E113" s="28">
        <v>74</v>
      </c>
      <c r="F113" s="24">
        <f t="shared" si="20"/>
        <v>100</v>
      </c>
      <c r="G113" s="24">
        <f t="shared" si="21"/>
        <v>5.40540540540541</v>
      </c>
      <c r="K113" s="33"/>
    </row>
    <row r="114" ht="48.75" customHeight="1" spans="1:11">
      <c r="A114" s="26" t="s">
        <v>84</v>
      </c>
      <c r="B114" s="29">
        <f>SUM(B115:B121)</f>
        <v>959</v>
      </c>
      <c r="C114" s="29">
        <f>SUM(C115:C121)</f>
        <v>1145</v>
      </c>
      <c r="D114" s="29">
        <f>SUM(D115:D121)</f>
        <v>1145</v>
      </c>
      <c r="E114" s="27">
        <f>SUM(E115:E121)</f>
        <v>1229</v>
      </c>
      <c r="F114" s="24">
        <f t="shared" si="20"/>
        <v>100</v>
      </c>
      <c r="G114" s="24">
        <f t="shared" si="21"/>
        <v>-6.83482506102522</v>
      </c>
      <c r="K114" s="33"/>
    </row>
    <row r="115" ht="48.75" customHeight="1" spans="1:11">
      <c r="A115" s="26" t="s">
        <v>46</v>
      </c>
      <c r="B115" s="29">
        <v>882</v>
      </c>
      <c r="C115" s="30">
        <v>1024</v>
      </c>
      <c r="D115" s="31">
        <v>1024</v>
      </c>
      <c r="E115" s="28">
        <v>1229</v>
      </c>
      <c r="F115" s="24">
        <f t="shared" si="20"/>
        <v>100</v>
      </c>
      <c r="G115" s="24">
        <f t="shared" si="21"/>
        <v>-16.680227827502</v>
      </c>
      <c r="K115" s="33"/>
    </row>
    <row r="116" ht="48.75" customHeight="1" spans="1:11">
      <c r="A116" s="26" t="s">
        <v>85</v>
      </c>
      <c r="B116" s="29">
        <v>13</v>
      </c>
      <c r="C116" s="30"/>
      <c r="D116" s="31"/>
      <c r="E116" s="28"/>
      <c r="F116" s="24"/>
      <c r="G116" s="24"/>
      <c r="K116" s="33"/>
    </row>
    <row r="117" ht="48.75" customHeight="1" spans="1:11">
      <c r="A117" s="26" t="s">
        <v>86</v>
      </c>
      <c r="B117" s="29">
        <v>2</v>
      </c>
      <c r="C117" s="30"/>
      <c r="D117" s="31"/>
      <c r="E117" s="28"/>
      <c r="F117" s="24"/>
      <c r="G117" s="24"/>
      <c r="K117" s="33"/>
    </row>
    <row r="118" ht="48.75" customHeight="1" spans="1:11">
      <c r="A118" s="26" t="s">
        <v>87</v>
      </c>
      <c r="B118" s="29">
        <v>15</v>
      </c>
      <c r="C118" s="30"/>
      <c r="D118" s="31"/>
      <c r="E118" s="28"/>
      <c r="F118" s="24"/>
      <c r="G118" s="24"/>
      <c r="K118" s="33"/>
    </row>
    <row r="119" ht="48.75" customHeight="1" spans="1:11">
      <c r="A119" s="26" t="s">
        <v>88</v>
      </c>
      <c r="B119" s="29">
        <v>30</v>
      </c>
      <c r="C119" s="30">
        <v>13</v>
      </c>
      <c r="D119" s="31">
        <v>13</v>
      </c>
      <c r="E119" s="28"/>
      <c r="F119" s="24">
        <f>D119/C119*100</f>
        <v>100</v>
      </c>
      <c r="G119" s="24"/>
      <c r="K119" s="33"/>
    </row>
    <row r="120" ht="48.75" customHeight="1" spans="1:11">
      <c r="A120" s="26" t="s">
        <v>47</v>
      </c>
      <c r="B120" s="29">
        <v>2</v>
      </c>
      <c r="C120" s="30"/>
      <c r="D120" s="31"/>
      <c r="E120" s="28"/>
      <c r="F120" s="24"/>
      <c r="G120" s="24"/>
      <c r="K120" s="33"/>
    </row>
    <row r="121" ht="48.75" customHeight="1" spans="1:11">
      <c r="A121" s="26" t="s">
        <v>89</v>
      </c>
      <c r="B121" s="29">
        <v>15</v>
      </c>
      <c r="C121" s="30">
        <v>108</v>
      </c>
      <c r="D121" s="31">
        <v>108</v>
      </c>
      <c r="E121" s="28"/>
      <c r="F121" s="24">
        <f t="shared" ref="F121:F129" si="22">D121/C121*100</f>
        <v>100</v>
      </c>
      <c r="G121" s="24"/>
      <c r="K121" s="33"/>
    </row>
    <row r="122" ht="48.75" customHeight="1" spans="1:11">
      <c r="A122" s="26" t="s">
        <v>90</v>
      </c>
      <c r="B122" s="29">
        <f>SUM(B123)</f>
        <v>0</v>
      </c>
      <c r="C122" s="30"/>
      <c r="D122" s="31"/>
      <c r="E122" s="28"/>
      <c r="F122" s="24"/>
      <c r="G122" s="24"/>
      <c r="K122" s="33"/>
    </row>
    <row r="123" s="1" customFormat="1" ht="48.75" customHeight="1" spans="1:11">
      <c r="A123" s="26" t="s">
        <v>91</v>
      </c>
      <c r="B123" s="29"/>
      <c r="C123" s="30"/>
      <c r="D123" s="31"/>
      <c r="E123" s="28"/>
      <c r="F123" s="24"/>
      <c r="G123" s="24"/>
      <c r="H123" s="25"/>
      <c r="K123" s="33"/>
    </row>
    <row r="124" ht="48.75" customHeight="1" spans="1:11">
      <c r="A124" s="19" t="s">
        <v>92</v>
      </c>
      <c r="B124" s="20"/>
      <c r="C124" s="30"/>
      <c r="D124" s="31"/>
      <c r="E124" s="28">
        <v>0</v>
      </c>
      <c r="F124" s="24"/>
      <c r="G124" s="24"/>
      <c r="K124" s="33"/>
    </row>
    <row r="125" ht="48.75" customHeight="1" spans="1:11">
      <c r="A125" s="19" t="s">
        <v>93</v>
      </c>
      <c r="B125" s="20">
        <f>B126+B131</f>
        <v>5</v>
      </c>
      <c r="C125" s="30">
        <f>C126+C131</f>
        <v>85</v>
      </c>
      <c r="D125" s="31">
        <f>D126+D131</f>
        <v>53</v>
      </c>
      <c r="E125" s="28">
        <v>32</v>
      </c>
      <c r="F125" s="24">
        <f t="shared" si="22"/>
        <v>62.3529411764706</v>
      </c>
      <c r="G125" s="24">
        <f t="shared" ref="G125:G128" si="23">(D125-E125)/E125*100</f>
        <v>65.625</v>
      </c>
      <c r="K125" s="33"/>
    </row>
    <row r="126" ht="48.75" customHeight="1" spans="1:11">
      <c r="A126" s="26" t="s">
        <v>94</v>
      </c>
      <c r="B126" s="29">
        <f>SUM(B127:B130)</f>
        <v>5</v>
      </c>
      <c r="C126" s="30">
        <f>SUM(C127:C130)</f>
        <v>85</v>
      </c>
      <c r="D126" s="30">
        <f>SUM(D127:D130)</f>
        <v>53</v>
      </c>
      <c r="E126" s="28">
        <v>10</v>
      </c>
      <c r="F126" s="24">
        <f t="shared" si="22"/>
        <v>62.3529411764706</v>
      </c>
      <c r="G126" s="24">
        <f t="shared" si="23"/>
        <v>430</v>
      </c>
      <c r="K126" s="33"/>
    </row>
    <row r="127" s="2" customFormat="1" ht="48.75" customHeight="1" spans="1:11">
      <c r="A127" s="26" t="s">
        <v>95</v>
      </c>
      <c r="B127" s="29"/>
      <c r="C127" s="30">
        <v>1</v>
      </c>
      <c r="D127" s="31">
        <v>1</v>
      </c>
      <c r="E127" s="28">
        <v>1</v>
      </c>
      <c r="F127" s="24">
        <f t="shared" si="22"/>
        <v>100</v>
      </c>
      <c r="G127" s="24">
        <f t="shared" si="23"/>
        <v>0</v>
      </c>
      <c r="H127" s="8"/>
      <c r="K127" s="33"/>
    </row>
    <row r="128" s="2" customFormat="1" ht="48.75" customHeight="1" spans="1:11">
      <c r="A128" s="26" t="s">
        <v>96</v>
      </c>
      <c r="B128" s="29">
        <v>5</v>
      </c>
      <c r="C128" s="30">
        <v>25</v>
      </c>
      <c r="D128" s="31">
        <v>25</v>
      </c>
      <c r="E128" s="28">
        <v>7</v>
      </c>
      <c r="F128" s="24">
        <f t="shared" si="22"/>
        <v>100</v>
      </c>
      <c r="G128" s="24">
        <f t="shared" si="23"/>
        <v>257.142857142857</v>
      </c>
      <c r="H128" s="8"/>
      <c r="K128" s="33"/>
    </row>
    <row r="129" s="2" customFormat="1" ht="48.75" customHeight="1" spans="1:11">
      <c r="A129" s="26" t="s">
        <v>97</v>
      </c>
      <c r="B129" s="29"/>
      <c r="C129" s="30">
        <v>21</v>
      </c>
      <c r="D129" s="31">
        <v>21</v>
      </c>
      <c r="E129" s="28">
        <v>2</v>
      </c>
      <c r="F129" s="24">
        <f t="shared" si="22"/>
        <v>100</v>
      </c>
      <c r="G129" s="24"/>
      <c r="H129" s="8"/>
      <c r="K129" s="33"/>
    </row>
    <row r="130" s="2" customFormat="1" ht="48.75" customHeight="1" spans="1:11">
      <c r="A130" s="26" t="s">
        <v>98</v>
      </c>
      <c r="B130" s="29"/>
      <c r="C130" s="30">
        <v>38</v>
      </c>
      <c r="D130" s="31">
        <v>6</v>
      </c>
      <c r="E130" s="28">
        <v>0</v>
      </c>
      <c r="F130" s="24"/>
      <c r="G130" s="24"/>
      <c r="H130" s="8"/>
      <c r="K130" s="33"/>
    </row>
    <row r="131" s="2" customFormat="1" ht="48.75" customHeight="1" spans="1:11">
      <c r="A131" s="26" t="s">
        <v>99</v>
      </c>
      <c r="B131" s="29">
        <f>SUM(B132)</f>
        <v>0</v>
      </c>
      <c r="C131" s="30"/>
      <c r="D131" s="31"/>
      <c r="E131" s="28">
        <v>22</v>
      </c>
      <c r="F131" s="24"/>
      <c r="G131" s="24"/>
      <c r="H131" s="8"/>
      <c r="K131" s="33"/>
    </row>
    <row r="132" s="2" customFormat="1" ht="48.75" customHeight="1" spans="1:11">
      <c r="A132" s="26" t="s">
        <v>100</v>
      </c>
      <c r="B132" s="29"/>
      <c r="C132" s="30"/>
      <c r="D132" s="31"/>
      <c r="E132" s="28">
        <v>22</v>
      </c>
      <c r="F132" s="24"/>
      <c r="G132" s="24"/>
      <c r="H132" s="8"/>
      <c r="K132" s="33"/>
    </row>
    <row r="133" s="2" customFormat="1" ht="48.75" customHeight="1" spans="1:11">
      <c r="A133" s="19" t="s">
        <v>101</v>
      </c>
      <c r="B133" s="20">
        <f>B134+B137+B146+B148+B155+B160+B167</f>
        <v>6230</v>
      </c>
      <c r="C133" s="30">
        <f>C134+C137+C146+C155+C160+C167+C148</f>
        <v>9084</v>
      </c>
      <c r="D133" s="31">
        <f>D134+D137+D146+D155+D160+D167+D148</f>
        <v>9075</v>
      </c>
      <c r="E133" s="28">
        <v>8565.28</v>
      </c>
      <c r="F133" s="24">
        <f t="shared" ref="F133:F139" si="24">D133/C133*100</f>
        <v>99.9009247027741</v>
      </c>
      <c r="G133" s="24">
        <f t="shared" ref="G133:G139" si="25">(D133-E133)/E133*100</f>
        <v>5.95100218556777</v>
      </c>
      <c r="H133" s="8"/>
      <c r="K133" s="33"/>
    </row>
    <row r="134" s="2" customFormat="1" ht="48.75" customHeight="1" spans="1:11">
      <c r="A134" s="26" t="s">
        <v>102</v>
      </c>
      <c r="B134" s="29">
        <f>SUM(B135:B136)</f>
        <v>15</v>
      </c>
      <c r="C134" s="30"/>
      <c r="D134" s="31"/>
      <c r="E134" s="28">
        <v>46</v>
      </c>
      <c r="F134" s="24"/>
      <c r="G134" s="24"/>
      <c r="H134" s="8"/>
      <c r="K134" s="33"/>
    </row>
    <row r="135" s="2" customFormat="1" ht="48.75" customHeight="1" spans="1:11">
      <c r="A135" s="26" t="s">
        <v>103</v>
      </c>
      <c r="B135" s="29"/>
      <c r="C135" s="30"/>
      <c r="D135" s="31"/>
      <c r="E135" s="28">
        <v>41</v>
      </c>
      <c r="F135" s="24"/>
      <c r="G135" s="24"/>
      <c r="H135" s="8"/>
      <c r="K135" s="33"/>
    </row>
    <row r="136" ht="48.75" customHeight="1" spans="1:11">
      <c r="A136" s="26" t="s">
        <v>104</v>
      </c>
      <c r="B136" s="29">
        <v>15</v>
      </c>
      <c r="C136" s="30"/>
      <c r="D136" s="31"/>
      <c r="E136" s="28">
        <v>5</v>
      </c>
      <c r="F136" s="24"/>
      <c r="G136" s="24"/>
      <c r="K136" s="33"/>
    </row>
    <row r="137" ht="48.75" customHeight="1" spans="1:11">
      <c r="A137" s="26" t="s">
        <v>105</v>
      </c>
      <c r="B137" s="29">
        <f>SUM(B138:B145)</f>
        <v>3648</v>
      </c>
      <c r="C137" s="29">
        <f>SUM(C138:C145)</f>
        <v>5583</v>
      </c>
      <c r="D137" s="29">
        <f>SUM(D138:D145)</f>
        <v>5574</v>
      </c>
      <c r="E137" s="28">
        <v>5031.28</v>
      </c>
      <c r="F137" s="24">
        <f t="shared" si="24"/>
        <v>99.8387963460505</v>
      </c>
      <c r="G137" s="24">
        <f t="shared" si="25"/>
        <v>10.7869170469543</v>
      </c>
      <c r="K137" s="33"/>
    </row>
    <row r="138" ht="48.75" customHeight="1" spans="1:11">
      <c r="A138" s="26" t="s">
        <v>11</v>
      </c>
      <c r="B138" s="29">
        <v>3392</v>
      </c>
      <c r="C138" s="30">
        <v>4449</v>
      </c>
      <c r="D138" s="31">
        <v>4449</v>
      </c>
      <c r="E138" s="28">
        <v>4210</v>
      </c>
      <c r="F138" s="24">
        <f t="shared" si="24"/>
        <v>100</v>
      </c>
      <c r="G138" s="24">
        <f t="shared" si="25"/>
        <v>5.67695961995249</v>
      </c>
      <c r="K138" s="33"/>
    </row>
    <row r="139" ht="48.75" customHeight="1" spans="1:11">
      <c r="A139" s="26" t="s">
        <v>12</v>
      </c>
      <c r="B139" s="29">
        <v>36</v>
      </c>
      <c r="C139" s="30">
        <v>653</v>
      </c>
      <c r="D139" s="31">
        <v>653</v>
      </c>
      <c r="E139" s="28">
        <v>321.28</v>
      </c>
      <c r="F139" s="24">
        <f t="shared" si="24"/>
        <v>100</v>
      </c>
      <c r="G139" s="24">
        <f t="shared" si="25"/>
        <v>103.249501992032</v>
      </c>
      <c r="K139" s="33"/>
    </row>
    <row r="140" ht="48.75" customHeight="1" spans="1:11">
      <c r="A140" s="26" t="s">
        <v>106</v>
      </c>
      <c r="B140" s="29"/>
      <c r="C140" s="30"/>
      <c r="D140" s="31"/>
      <c r="E140" s="28">
        <v>0</v>
      </c>
      <c r="F140" s="24"/>
      <c r="G140" s="24"/>
      <c r="K140" s="33"/>
    </row>
    <row r="141" ht="48.75" customHeight="1" spans="1:11">
      <c r="A141" s="26" t="s">
        <v>107</v>
      </c>
      <c r="B141" s="29"/>
      <c r="C141" s="30"/>
      <c r="D141" s="31"/>
      <c r="E141" s="28">
        <v>0</v>
      </c>
      <c r="F141" s="24"/>
      <c r="G141" s="24"/>
      <c r="K141" s="33"/>
    </row>
    <row r="142" ht="48.75" customHeight="1" spans="1:11">
      <c r="A142" s="26" t="s">
        <v>108</v>
      </c>
      <c r="B142" s="29"/>
      <c r="C142" s="30"/>
      <c r="D142" s="31"/>
      <c r="E142" s="28">
        <v>0</v>
      </c>
      <c r="F142" s="24"/>
      <c r="G142" s="24"/>
      <c r="K142" s="33"/>
    </row>
    <row r="143" ht="48.75" customHeight="1" spans="1:11">
      <c r="A143" s="26" t="s">
        <v>109</v>
      </c>
      <c r="B143" s="29"/>
      <c r="C143" s="30"/>
      <c r="D143" s="31"/>
      <c r="E143" s="28">
        <v>0</v>
      </c>
      <c r="F143" s="24"/>
      <c r="G143" s="24"/>
      <c r="K143" s="33"/>
    </row>
    <row r="144" ht="48.75" customHeight="1" spans="1:11">
      <c r="A144" s="26" t="s">
        <v>106</v>
      </c>
      <c r="B144" s="29"/>
      <c r="C144" s="30"/>
      <c r="D144" s="31"/>
      <c r="E144" s="28">
        <v>0</v>
      </c>
      <c r="F144" s="24"/>
      <c r="G144" s="24"/>
      <c r="K144" s="33"/>
    </row>
    <row r="145" ht="48.75" customHeight="1" spans="1:11">
      <c r="A145" s="26" t="s">
        <v>110</v>
      </c>
      <c r="B145" s="29">
        <v>220</v>
      </c>
      <c r="C145" s="30">
        <v>481</v>
      </c>
      <c r="D145" s="31">
        <v>472</v>
      </c>
      <c r="E145" s="28">
        <v>500</v>
      </c>
      <c r="F145" s="24">
        <f t="shared" ref="F145:F150" si="26">D145/C145*100</f>
        <v>98.1288981288981</v>
      </c>
      <c r="G145" s="24">
        <f t="shared" ref="G145:G150" si="27">(D145-E145)/E145*100</f>
        <v>-5.6</v>
      </c>
      <c r="K145" s="33"/>
    </row>
    <row r="146" ht="48.75" customHeight="1" spans="1:11">
      <c r="A146" s="26" t="s">
        <v>111</v>
      </c>
      <c r="B146" s="29">
        <f>SUM(B147)</f>
        <v>0</v>
      </c>
      <c r="C146" s="30"/>
      <c r="D146" s="31"/>
      <c r="E146" s="28">
        <v>0</v>
      </c>
      <c r="F146" s="24"/>
      <c r="G146" s="24"/>
      <c r="K146" s="33"/>
    </row>
    <row r="147" ht="48.75" customHeight="1" spans="1:11">
      <c r="A147" s="26" t="s">
        <v>112</v>
      </c>
      <c r="B147" s="29"/>
      <c r="C147" s="30"/>
      <c r="D147" s="31"/>
      <c r="E147" s="28">
        <v>0</v>
      </c>
      <c r="F147" s="24"/>
      <c r="G147" s="24"/>
      <c r="K147" s="33"/>
    </row>
    <row r="148" ht="48.75" customHeight="1" spans="1:11">
      <c r="A148" s="26" t="s">
        <v>113</v>
      </c>
      <c r="B148" s="29">
        <f>SUM(B149:B154)</f>
        <v>1058</v>
      </c>
      <c r="C148" s="29">
        <f>SUM(C149:C154)</f>
        <v>1281</v>
      </c>
      <c r="D148" s="29">
        <f>SUM(D149:D154)</f>
        <v>1281</v>
      </c>
      <c r="E148" s="28">
        <v>1370</v>
      </c>
      <c r="F148" s="24">
        <f t="shared" si="26"/>
        <v>100</v>
      </c>
      <c r="G148" s="24">
        <f t="shared" si="27"/>
        <v>-6.4963503649635</v>
      </c>
      <c r="K148" s="33"/>
    </row>
    <row r="149" ht="48.75" customHeight="1" spans="1:11">
      <c r="A149" s="26" t="s">
        <v>11</v>
      </c>
      <c r="B149" s="29">
        <v>738</v>
      </c>
      <c r="C149" s="30">
        <v>910</v>
      </c>
      <c r="D149" s="31">
        <v>910</v>
      </c>
      <c r="E149" s="28">
        <v>975</v>
      </c>
      <c r="F149" s="24">
        <f t="shared" si="26"/>
        <v>100</v>
      </c>
      <c r="G149" s="24">
        <f t="shared" si="27"/>
        <v>-6.66666666666667</v>
      </c>
      <c r="K149" s="33"/>
    </row>
    <row r="150" ht="48.75" customHeight="1" spans="1:11">
      <c r="A150" s="26" t="s">
        <v>12</v>
      </c>
      <c r="B150" s="29">
        <v>166</v>
      </c>
      <c r="C150" s="30">
        <v>304</v>
      </c>
      <c r="D150" s="31">
        <v>304</v>
      </c>
      <c r="E150" s="28">
        <v>176</v>
      </c>
      <c r="F150" s="24">
        <f t="shared" si="26"/>
        <v>100</v>
      </c>
      <c r="G150" s="24">
        <f t="shared" si="27"/>
        <v>72.7272727272727</v>
      </c>
      <c r="K150" s="33"/>
    </row>
    <row r="151" ht="48.75" customHeight="1" spans="1:11">
      <c r="A151" s="26" t="s">
        <v>114</v>
      </c>
      <c r="B151" s="29"/>
      <c r="C151" s="30"/>
      <c r="D151" s="31"/>
      <c r="E151" s="28">
        <v>0</v>
      </c>
      <c r="F151" s="24"/>
      <c r="G151" s="24"/>
      <c r="K151" s="33"/>
    </row>
    <row r="152" s="1" customFormat="1" ht="48.75" customHeight="1" spans="1:11">
      <c r="A152" s="26" t="s">
        <v>115</v>
      </c>
      <c r="B152" s="29">
        <v>154</v>
      </c>
      <c r="C152" s="30">
        <v>65</v>
      </c>
      <c r="D152" s="31">
        <v>65</v>
      </c>
      <c r="E152" s="28">
        <v>167</v>
      </c>
      <c r="F152" s="24"/>
      <c r="G152" s="24"/>
      <c r="H152" s="25"/>
      <c r="K152" s="33"/>
    </row>
    <row r="153" ht="48.75" customHeight="1" spans="1:11">
      <c r="A153" s="26" t="s">
        <v>116</v>
      </c>
      <c r="B153" s="29"/>
      <c r="C153" s="30"/>
      <c r="D153" s="31"/>
      <c r="E153" s="28">
        <v>0</v>
      </c>
      <c r="F153" s="24"/>
      <c r="G153" s="24"/>
      <c r="K153" s="33"/>
    </row>
    <row r="154" ht="48.75" customHeight="1" spans="1:11">
      <c r="A154" s="26" t="s">
        <v>117</v>
      </c>
      <c r="B154" s="29"/>
      <c r="C154" s="30">
        <v>2</v>
      </c>
      <c r="D154" s="31">
        <v>2</v>
      </c>
      <c r="E154" s="28">
        <v>52</v>
      </c>
      <c r="F154" s="24">
        <f t="shared" ref="F154:F157" si="28">D154/C154*100</f>
        <v>100</v>
      </c>
      <c r="G154" s="24">
        <f t="shared" ref="G154:G157" si="29">(D154-E154)/E154*100</f>
        <v>-96.1538461538462</v>
      </c>
      <c r="K154" s="33"/>
    </row>
    <row r="155" ht="48.75" customHeight="1" spans="1:11">
      <c r="A155" s="26" t="s">
        <v>118</v>
      </c>
      <c r="B155" s="29">
        <f>SUM(B156:B159)</f>
        <v>1140</v>
      </c>
      <c r="C155" s="29">
        <f>SUM(C156:C159)</f>
        <v>1731</v>
      </c>
      <c r="D155" s="29">
        <f>SUM(D156:D159)</f>
        <v>1731</v>
      </c>
      <c r="E155" s="28">
        <v>1645</v>
      </c>
      <c r="F155" s="24">
        <f t="shared" si="28"/>
        <v>100</v>
      </c>
      <c r="G155" s="24">
        <f t="shared" si="29"/>
        <v>5.22796352583587</v>
      </c>
      <c r="K155" s="33"/>
    </row>
    <row r="156" ht="48.75" customHeight="1" spans="1:11">
      <c r="A156" s="26" t="s">
        <v>11</v>
      </c>
      <c r="B156" s="29">
        <v>1000</v>
      </c>
      <c r="C156" s="30">
        <v>1387</v>
      </c>
      <c r="D156" s="31">
        <v>1387</v>
      </c>
      <c r="E156" s="28">
        <v>1255</v>
      </c>
      <c r="F156" s="24">
        <f t="shared" si="28"/>
        <v>100</v>
      </c>
      <c r="G156" s="24">
        <f t="shared" si="29"/>
        <v>10.5179282868526</v>
      </c>
      <c r="K156" s="33"/>
    </row>
    <row r="157" ht="48.75" customHeight="1" spans="1:11">
      <c r="A157" s="26" t="s">
        <v>12</v>
      </c>
      <c r="B157" s="29">
        <v>100</v>
      </c>
      <c r="C157" s="30">
        <v>300</v>
      </c>
      <c r="D157" s="31">
        <v>300</v>
      </c>
      <c r="E157" s="28">
        <v>162</v>
      </c>
      <c r="F157" s="24">
        <f t="shared" si="28"/>
        <v>100</v>
      </c>
      <c r="G157" s="24">
        <f t="shared" si="29"/>
        <v>85.1851851851852</v>
      </c>
      <c r="K157" s="33"/>
    </row>
    <row r="158" ht="48.75" customHeight="1" spans="1:11">
      <c r="A158" s="26" t="s">
        <v>119</v>
      </c>
      <c r="B158" s="29"/>
      <c r="C158" s="30"/>
      <c r="D158" s="31"/>
      <c r="E158" s="28">
        <v>0</v>
      </c>
      <c r="F158" s="24"/>
      <c r="G158" s="24"/>
      <c r="K158" s="33"/>
    </row>
    <row r="159" ht="48.75" customHeight="1" spans="1:11">
      <c r="A159" s="26" t="s">
        <v>120</v>
      </c>
      <c r="B159" s="29">
        <v>40</v>
      </c>
      <c r="C159" s="30">
        <v>44</v>
      </c>
      <c r="D159" s="31">
        <v>44</v>
      </c>
      <c r="E159" s="28">
        <v>228</v>
      </c>
      <c r="F159" s="24">
        <f t="shared" ref="F159:F162" si="30">D159/C159*100</f>
        <v>100</v>
      </c>
      <c r="G159" s="24">
        <f t="shared" ref="G159:G162" si="31">(D159-E159)/E159*100</f>
        <v>-80.7017543859649</v>
      </c>
      <c r="K159" s="33"/>
    </row>
    <row r="160" ht="48.75" customHeight="1" spans="1:11">
      <c r="A160" s="26" t="s">
        <v>121</v>
      </c>
      <c r="B160" s="29">
        <f>SUM(B161:B165)</f>
        <v>369</v>
      </c>
      <c r="C160" s="29">
        <f>SUM(C161:C165)</f>
        <v>489</v>
      </c>
      <c r="D160" s="29">
        <f>SUM(D161:D165)</f>
        <v>489</v>
      </c>
      <c r="E160" s="28">
        <v>456</v>
      </c>
      <c r="F160" s="24">
        <f t="shared" si="30"/>
        <v>100</v>
      </c>
      <c r="G160" s="24">
        <f t="shared" si="31"/>
        <v>7.23684210526316</v>
      </c>
      <c r="K160" s="33"/>
    </row>
    <row r="161" ht="48.75" customHeight="1" spans="1:11">
      <c r="A161" s="26" t="s">
        <v>11</v>
      </c>
      <c r="B161" s="29">
        <v>347</v>
      </c>
      <c r="C161" s="30">
        <v>424</v>
      </c>
      <c r="D161" s="31">
        <v>424</v>
      </c>
      <c r="E161" s="28">
        <v>406</v>
      </c>
      <c r="F161" s="24">
        <f t="shared" si="30"/>
        <v>100</v>
      </c>
      <c r="G161" s="24">
        <f t="shared" si="31"/>
        <v>4.43349753694581</v>
      </c>
      <c r="K161" s="33"/>
    </row>
    <row r="162" ht="48.75" customHeight="1" spans="1:11">
      <c r="A162" s="26" t="s">
        <v>12</v>
      </c>
      <c r="B162" s="29"/>
      <c r="C162" s="30">
        <v>25</v>
      </c>
      <c r="D162" s="31">
        <v>25</v>
      </c>
      <c r="E162" s="28">
        <v>33</v>
      </c>
      <c r="F162" s="24">
        <f t="shared" si="30"/>
        <v>100</v>
      </c>
      <c r="G162" s="24">
        <f t="shared" si="31"/>
        <v>-24.2424242424242</v>
      </c>
      <c r="K162" s="33"/>
    </row>
    <row r="163" ht="48.75" customHeight="1" spans="1:11">
      <c r="A163" s="26" t="s">
        <v>122</v>
      </c>
      <c r="B163" s="29"/>
      <c r="C163" s="30"/>
      <c r="D163" s="31"/>
      <c r="E163" s="28">
        <v>0</v>
      </c>
      <c r="F163" s="24"/>
      <c r="G163" s="24"/>
      <c r="K163" s="33"/>
    </row>
    <row r="164" ht="48.75" customHeight="1" spans="1:11">
      <c r="A164" s="26" t="s">
        <v>123</v>
      </c>
      <c r="B164" s="29"/>
      <c r="C164" s="30">
        <v>17</v>
      </c>
      <c r="D164" s="31">
        <v>17</v>
      </c>
      <c r="E164" s="28">
        <v>7</v>
      </c>
      <c r="F164" s="24">
        <f t="shared" ref="F164:F177" si="32">D164/C164*100</f>
        <v>100</v>
      </c>
      <c r="G164" s="24">
        <f>(D164-E164)/E164*100</f>
        <v>142.857142857143</v>
      </c>
      <c r="K164" s="33"/>
    </row>
    <row r="165" ht="48.75" customHeight="1" spans="1:11">
      <c r="A165" s="26" t="s">
        <v>124</v>
      </c>
      <c r="B165" s="29">
        <v>22</v>
      </c>
      <c r="C165" s="30">
        <v>23</v>
      </c>
      <c r="D165" s="31">
        <v>23</v>
      </c>
      <c r="E165" s="28">
        <v>8</v>
      </c>
      <c r="F165" s="24">
        <f t="shared" si="32"/>
        <v>100</v>
      </c>
      <c r="G165" s="24"/>
      <c r="K165" s="33"/>
    </row>
    <row r="166" ht="48.75" customHeight="1" spans="1:11">
      <c r="A166" s="26" t="s">
        <v>125</v>
      </c>
      <c r="B166" s="29"/>
      <c r="C166" s="30"/>
      <c r="D166" s="31"/>
      <c r="E166" s="28">
        <v>2</v>
      </c>
      <c r="F166" s="24"/>
      <c r="G166" s="24"/>
      <c r="K166" s="33"/>
    </row>
    <row r="167" ht="48.75" customHeight="1" spans="1:11">
      <c r="A167" s="26" t="s">
        <v>126</v>
      </c>
      <c r="B167" s="29">
        <f>SUM(B168)</f>
        <v>0</v>
      </c>
      <c r="C167" s="30"/>
      <c r="D167" s="31"/>
      <c r="E167" s="28">
        <v>17</v>
      </c>
      <c r="F167" s="24"/>
      <c r="G167" s="24"/>
      <c r="K167" s="33"/>
    </row>
    <row r="168" ht="48.75" customHeight="1" spans="1:11">
      <c r="A168" s="26" t="s">
        <v>127</v>
      </c>
      <c r="B168" s="29"/>
      <c r="C168" s="30"/>
      <c r="D168" s="31"/>
      <c r="E168" s="28">
        <v>17</v>
      </c>
      <c r="F168" s="24"/>
      <c r="G168" s="24"/>
      <c r="K168" s="33"/>
    </row>
    <row r="169" ht="48.75" customHeight="1" spans="1:11">
      <c r="A169" s="19" t="s">
        <v>128</v>
      </c>
      <c r="B169" s="20">
        <f>B170+B173+B180+B184+B186+B188+B191+B193</f>
        <v>24402</v>
      </c>
      <c r="C169" s="30">
        <f>C170+C173+C180+C184+C186+C188+C191+C193</f>
        <v>34371</v>
      </c>
      <c r="D169" s="31">
        <f>D170+D173+D180+D184+D186+D188+D191+D193</f>
        <v>34311</v>
      </c>
      <c r="E169" s="28">
        <v>30984</v>
      </c>
      <c r="F169" s="24">
        <f t="shared" si="32"/>
        <v>99.825434232347</v>
      </c>
      <c r="G169" s="24">
        <f t="shared" ref="G169:G177" si="33">(D169-E169)/E169*100</f>
        <v>10.7378001549187</v>
      </c>
      <c r="K169" s="33"/>
    </row>
    <row r="170" ht="48.75" customHeight="1" spans="1:11">
      <c r="A170" s="26" t="s">
        <v>129</v>
      </c>
      <c r="B170" s="29">
        <f>SUM(B171:B172)</f>
        <v>382</v>
      </c>
      <c r="C170" s="29">
        <f>SUM(C171:C172)</f>
        <v>666</v>
      </c>
      <c r="D170" s="29">
        <f>SUM(D171:D172)</f>
        <v>666</v>
      </c>
      <c r="E170" s="28">
        <v>545</v>
      </c>
      <c r="F170" s="24">
        <f t="shared" si="32"/>
        <v>100</v>
      </c>
      <c r="G170" s="24">
        <f t="shared" si="33"/>
        <v>22.2018348623853</v>
      </c>
      <c r="K170" s="33"/>
    </row>
    <row r="171" ht="48.75" customHeight="1" spans="1:11">
      <c r="A171" s="26" t="s">
        <v>11</v>
      </c>
      <c r="B171" s="29">
        <v>204</v>
      </c>
      <c r="C171" s="30">
        <v>272</v>
      </c>
      <c r="D171" s="31">
        <v>272</v>
      </c>
      <c r="E171" s="28">
        <v>233</v>
      </c>
      <c r="F171" s="24">
        <f t="shared" si="32"/>
        <v>100</v>
      </c>
      <c r="G171" s="24">
        <f t="shared" si="33"/>
        <v>16.7381974248927</v>
      </c>
      <c r="K171" s="33"/>
    </row>
    <row r="172" ht="48.75" customHeight="1" spans="1:11">
      <c r="A172" s="26" t="s">
        <v>130</v>
      </c>
      <c r="B172" s="29">
        <v>178</v>
      </c>
      <c r="C172" s="30">
        <v>394</v>
      </c>
      <c r="D172" s="31">
        <v>394</v>
      </c>
      <c r="E172" s="28">
        <v>312</v>
      </c>
      <c r="F172" s="24">
        <f t="shared" si="32"/>
        <v>100</v>
      </c>
      <c r="G172" s="24">
        <f t="shared" si="33"/>
        <v>26.2820512820513</v>
      </c>
      <c r="K172" s="33"/>
    </row>
    <row r="173" ht="48.75" customHeight="1" spans="1:11">
      <c r="A173" s="26" t="s">
        <v>131</v>
      </c>
      <c r="B173" s="29">
        <f>SUM(B174:B179)</f>
        <v>21393</v>
      </c>
      <c r="C173" s="29">
        <f>SUM(C174:C179)</f>
        <v>30032</v>
      </c>
      <c r="D173" s="29">
        <f>SUM(D174:D179)</f>
        <v>30032</v>
      </c>
      <c r="E173" s="28">
        <v>26365</v>
      </c>
      <c r="F173" s="24">
        <f t="shared" si="32"/>
        <v>100</v>
      </c>
      <c r="G173" s="24">
        <f t="shared" si="33"/>
        <v>13.9085909349516</v>
      </c>
      <c r="K173" s="33"/>
    </row>
    <row r="174" ht="48.75" customHeight="1" spans="1:11">
      <c r="A174" s="26" t="s">
        <v>132</v>
      </c>
      <c r="B174" s="29">
        <v>322</v>
      </c>
      <c r="C174" s="30">
        <v>4831</v>
      </c>
      <c r="D174" s="31">
        <v>4831</v>
      </c>
      <c r="E174" s="28">
        <v>3640</v>
      </c>
      <c r="F174" s="24">
        <f t="shared" si="32"/>
        <v>100</v>
      </c>
      <c r="G174" s="24">
        <f t="shared" si="33"/>
        <v>32.7197802197802</v>
      </c>
      <c r="K174" s="33"/>
    </row>
    <row r="175" ht="48.75" customHeight="1" spans="1:11">
      <c r="A175" s="26" t="s">
        <v>133</v>
      </c>
      <c r="B175" s="29">
        <v>11519</v>
      </c>
      <c r="C175" s="30">
        <v>13020</v>
      </c>
      <c r="D175" s="31">
        <v>13020</v>
      </c>
      <c r="E175" s="28">
        <v>12158</v>
      </c>
      <c r="F175" s="24">
        <f t="shared" si="32"/>
        <v>100</v>
      </c>
      <c r="G175" s="24">
        <f t="shared" si="33"/>
        <v>7.08998190491857</v>
      </c>
      <c r="K175" s="33"/>
    </row>
    <row r="176" ht="48.75" customHeight="1" spans="1:11">
      <c r="A176" s="26" t="s">
        <v>134</v>
      </c>
      <c r="B176" s="29">
        <v>6979</v>
      </c>
      <c r="C176" s="30">
        <v>9403</v>
      </c>
      <c r="D176" s="31">
        <v>9403</v>
      </c>
      <c r="E176" s="28">
        <v>8108</v>
      </c>
      <c r="F176" s="24">
        <f t="shared" si="32"/>
        <v>100</v>
      </c>
      <c r="G176" s="24">
        <f t="shared" si="33"/>
        <v>15.9718796250617</v>
      </c>
      <c r="K176" s="33"/>
    </row>
    <row r="177" s="1" customFormat="1" ht="48.75" customHeight="1" spans="1:11">
      <c r="A177" s="26" t="s">
        <v>135</v>
      </c>
      <c r="B177" s="29">
        <v>2373</v>
      </c>
      <c r="C177" s="30">
        <v>2504</v>
      </c>
      <c r="D177" s="31">
        <v>2504</v>
      </c>
      <c r="E177" s="28">
        <v>2184</v>
      </c>
      <c r="F177" s="24">
        <f t="shared" si="32"/>
        <v>100</v>
      </c>
      <c r="G177" s="24">
        <f t="shared" si="33"/>
        <v>14.6520146520147</v>
      </c>
      <c r="H177" s="25"/>
      <c r="K177" s="33"/>
    </row>
    <row r="178" ht="48.75" customHeight="1" spans="1:11">
      <c r="A178" s="26" t="s">
        <v>136</v>
      </c>
      <c r="B178" s="29">
        <v>53</v>
      </c>
      <c r="C178" s="30">
        <v>32</v>
      </c>
      <c r="D178" s="31">
        <v>32</v>
      </c>
      <c r="E178" s="28">
        <v>25</v>
      </c>
      <c r="F178" s="24"/>
      <c r="G178" s="24"/>
      <c r="K178" s="33"/>
    </row>
    <row r="179" ht="48.75" customHeight="1" spans="1:11">
      <c r="A179" s="26" t="s">
        <v>137</v>
      </c>
      <c r="B179" s="29">
        <v>147</v>
      </c>
      <c r="C179" s="30">
        <v>242</v>
      </c>
      <c r="D179" s="31">
        <v>242</v>
      </c>
      <c r="E179" s="28">
        <v>250</v>
      </c>
      <c r="F179" s="24">
        <f t="shared" ref="F179:F198" si="34">D179/C179*100</f>
        <v>100</v>
      </c>
      <c r="G179" s="24">
        <f t="shared" ref="G179:G183" si="35">(D179-E179)/E179*100</f>
        <v>-3.2</v>
      </c>
      <c r="K179" s="33"/>
    </row>
    <row r="180" ht="48.75" customHeight="1" spans="1:11">
      <c r="A180" s="26" t="s">
        <v>138</v>
      </c>
      <c r="B180" s="29">
        <f>SUM(B181:B183)</f>
        <v>1699</v>
      </c>
      <c r="C180" s="29">
        <f>SUM(C181:C183)</f>
        <v>2006</v>
      </c>
      <c r="D180" s="29">
        <f>SUM(D181:D183)</f>
        <v>2006</v>
      </c>
      <c r="E180" s="28">
        <v>1901</v>
      </c>
      <c r="F180" s="24">
        <f t="shared" si="34"/>
        <v>100</v>
      </c>
      <c r="G180" s="24">
        <f t="shared" si="35"/>
        <v>5.52340873224619</v>
      </c>
      <c r="K180" s="33"/>
    </row>
    <row r="181" ht="48.75" customHeight="1" spans="1:11">
      <c r="A181" s="26" t="s">
        <v>139</v>
      </c>
      <c r="B181" s="29">
        <v>1677</v>
      </c>
      <c r="C181" s="30">
        <v>1922</v>
      </c>
      <c r="D181" s="31">
        <v>1922</v>
      </c>
      <c r="E181" s="28">
        <v>0</v>
      </c>
      <c r="F181" s="24"/>
      <c r="G181" s="24" t="s">
        <v>140</v>
      </c>
      <c r="K181" s="33"/>
    </row>
    <row r="182" ht="48.75" customHeight="1" spans="1:11">
      <c r="A182" s="26" t="s">
        <v>141</v>
      </c>
      <c r="B182" s="29"/>
      <c r="C182" s="30"/>
      <c r="D182" s="31"/>
      <c r="E182" s="28">
        <v>1877</v>
      </c>
      <c r="F182" s="24"/>
      <c r="G182" s="24"/>
      <c r="K182" s="33"/>
    </row>
    <row r="183" ht="48.75" customHeight="1" spans="1:11">
      <c r="A183" s="26" t="s">
        <v>142</v>
      </c>
      <c r="B183" s="29">
        <v>22</v>
      </c>
      <c r="C183" s="30">
        <v>84</v>
      </c>
      <c r="D183" s="31">
        <v>84</v>
      </c>
      <c r="E183" s="28">
        <v>24</v>
      </c>
      <c r="F183" s="24">
        <f t="shared" si="34"/>
        <v>100</v>
      </c>
      <c r="G183" s="24">
        <f t="shared" si="35"/>
        <v>250</v>
      </c>
      <c r="K183" s="33"/>
    </row>
    <row r="184" ht="48.75" customHeight="1" spans="1:11">
      <c r="A184" s="26" t="s">
        <v>143</v>
      </c>
      <c r="B184" s="29">
        <f>B185</f>
        <v>15</v>
      </c>
      <c r="C184" s="29">
        <f>C185</f>
        <v>15</v>
      </c>
      <c r="D184" s="29">
        <f>D185</f>
        <v>15</v>
      </c>
      <c r="E184" s="27">
        <f>E185</f>
        <v>15</v>
      </c>
      <c r="F184" s="24">
        <f t="shared" si="34"/>
        <v>100</v>
      </c>
      <c r="G184" s="24"/>
      <c r="K184" s="33"/>
    </row>
    <row r="185" ht="48.75" customHeight="1" spans="1:11">
      <c r="A185" s="26" t="s">
        <v>144</v>
      </c>
      <c r="B185" s="29">
        <v>15</v>
      </c>
      <c r="C185" s="30">
        <v>15</v>
      </c>
      <c r="D185" s="31">
        <v>15</v>
      </c>
      <c r="E185" s="28">
        <v>15</v>
      </c>
      <c r="F185" s="24">
        <f t="shared" si="34"/>
        <v>100</v>
      </c>
      <c r="G185" s="24"/>
      <c r="K185" s="33"/>
    </row>
    <row r="186" ht="48.75" customHeight="1" spans="1:11">
      <c r="A186" s="26" t="s">
        <v>145</v>
      </c>
      <c r="B186" s="29">
        <f>SUM(B187)</f>
        <v>489</v>
      </c>
      <c r="C186" s="29">
        <f>SUM(C187)</f>
        <v>483</v>
      </c>
      <c r="D186" s="29">
        <f>SUM(D187)</f>
        <v>483</v>
      </c>
      <c r="E186" s="28">
        <v>406</v>
      </c>
      <c r="F186" s="24">
        <f t="shared" si="34"/>
        <v>100</v>
      </c>
      <c r="G186" s="24">
        <f t="shared" ref="G186:G190" si="36">(D186-E186)/E186*100</f>
        <v>18.9655172413793</v>
      </c>
      <c r="K186" s="33"/>
    </row>
    <row r="187" s="1" customFormat="1" ht="48.75" customHeight="1" spans="1:11">
      <c r="A187" s="26" t="s">
        <v>146</v>
      </c>
      <c r="B187" s="29">
        <v>489</v>
      </c>
      <c r="C187" s="30">
        <v>483</v>
      </c>
      <c r="D187" s="31">
        <v>483</v>
      </c>
      <c r="E187" s="28">
        <v>406</v>
      </c>
      <c r="F187" s="24">
        <f t="shared" si="34"/>
        <v>100</v>
      </c>
      <c r="G187" s="24">
        <f t="shared" si="36"/>
        <v>18.9655172413793</v>
      </c>
      <c r="H187" s="25"/>
      <c r="K187" s="33"/>
    </row>
    <row r="188" ht="48.75" customHeight="1" spans="1:11">
      <c r="A188" s="26" t="s">
        <v>147</v>
      </c>
      <c r="B188" s="29">
        <f>SUM(B189:B190)</f>
        <v>424</v>
      </c>
      <c r="C188" s="29">
        <f>SUM(C189:C190)</f>
        <v>584</v>
      </c>
      <c r="D188" s="29">
        <f>SUM(D189:D190)</f>
        <v>584</v>
      </c>
      <c r="E188" s="28">
        <v>528</v>
      </c>
      <c r="F188" s="24">
        <f t="shared" si="34"/>
        <v>100</v>
      </c>
      <c r="G188" s="24">
        <f t="shared" si="36"/>
        <v>10.6060606060606</v>
      </c>
      <c r="K188" s="33"/>
    </row>
    <row r="189" ht="48.75" customHeight="1" spans="1:11">
      <c r="A189" s="26" t="s">
        <v>148</v>
      </c>
      <c r="B189" s="29">
        <v>344</v>
      </c>
      <c r="C189" s="30">
        <v>453</v>
      </c>
      <c r="D189" s="31">
        <v>453</v>
      </c>
      <c r="E189" s="28">
        <v>402</v>
      </c>
      <c r="F189" s="24">
        <f t="shared" si="34"/>
        <v>100</v>
      </c>
      <c r="G189" s="24">
        <f t="shared" si="36"/>
        <v>12.6865671641791</v>
      </c>
      <c r="K189" s="33"/>
    </row>
    <row r="190" ht="48.75" customHeight="1" spans="1:11">
      <c r="A190" s="26" t="s">
        <v>149</v>
      </c>
      <c r="B190" s="29">
        <v>80</v>
      </c>
      <c r="C190" s="30">
        <v>131</v>
      </c>
      <c r="D190" s="31">
        <v>131</v>
      </c>
      <c r="E190" s="28">
        <v>126</v>
      </c>
      <c r="F190" s="24">
        <f t="shared" si="34"/>
        <v>100</v>
      </c>
      <c r="G190" s="24">
        <f t="shared" si="36"/>
        <v>3.96825396825397</v>
      </c>
      <c r="K190" s="33"/>
    </row>
    <row r="191" ht="48.75" customHeight="1" spans="1:11">
      <c r="A191" s="26" t="s">
        <v>150</v>
      </c>
      <c r="B191" s="29">
        <f>SUM(B192)</f>
        <v>0</v>
      </c>
      <c r="C191" s="29">
        <f>SUM(C192)</f>
        <v>447</v>
      </c>
      <c r="D191" s="29">
        <f>SUM(D192)</f>
        <v>447</v>
      </c>
      <c r="E191" s="28">
        <v>1223</v>
      </c>
      <c r="F191" s="24">
        <f t="shared" si="34"/>
        <v>100</v>
      </c>
      <c r="G191" s="24"/>
      <c r="K191" s="33"/>
    </row>
    <row r="192" ht="48.75" customHeight="1" spans="1:11">
      <c r="A192" s="26" t="s">
        <v>151</v>
      </c>
      <c r="B192" s="29"/>
      <c r="C192" s="30">
        <v>447</v>
      </c>
      <c r="D192" s="31">
        <v>447</v>
      </c>
      <c r="E192" s="28">
        <v>1223</v>
      </c>
      <c r="F192" s="24">
        <f t="shared" si="34"/>
        <v>100</v>
      </c>
      <c r="G192" s="24"/>
      <c r="K192" s="33"/>
    </row>
    <row r="193" ht="48.75" customHeight="1" spans="1:11">
      <c r="A193" s="26" t="s">
        <v>152</v>
      </c>
      <c r="B193" s="29">
        <f>SUM(B194)</f>
        <v>0</v>
      </c>
      <c r="C193" s="29">
        <f>SUM(C194)</f>
        <v>138</v>
      </c>
      <c r="D193" s="29">
        <f>SUM(D194)</f>
        <v>78</v>
      </c>
      <c r="E193" s="28">
        <v>1</v>
      </c>
      <c r="F193" s="24">
        <f t="shared" si="34"/>
        <v>56.5217391304348</v>
      </c>
      <c r="G193" s="24">
        <f t="shared" ref="G193:G197" si="37">(D193-E193)/E193*100</f>
        <v>7700</v>
      </c>
      <c r="K193" s="33"/>
    </row>
    <row r="194" ht="48.75" customHeight="1" spans="1:11">
      <c r="A194" s="26" t="s">
        <v>153</v>
      </c>
      <c r="B194" s="29">
        <v>0</v>
      </c>
      <c r="C194" s="30">
        <v>138</v>
      </c>
      <c r="D194" s="31">
        <v>78</v>
      </c>
      <c r="E194" s="28">
        <v>1</v>
      </c>
      <c r="F194" s="24">
        <f t="shared" si="34"/>
        <v>56.5217391304348</v>
      </c>
      <c r="G194" s="24">
        <f t="shared" si="37"/>
        <v>7700</v>
      </c>
      <c r="K194" s="33"/>
    </row>
    <row r="195" ht="48.75" customHeight="1" spans="1:11">
      <c r="A195" s="19" t="s">
        <v>154</v>
      </c>
      <c r="B195" s="20">
        <f>B196+B199+B202+B207</f>
        <v>146</v>
      </c>
      <c r="C195" s="20">
        <f>C196+C199+C202+C207+C205</f>
        <v>301</v>
      </c>
      <c r="D195" s="20">
        <f>D196+D199+D202+D205+D207</f>
        <v>292</v>
      </c>
      <c r="E195" s="28">
        <v>944</v>
      </c>
      <c r="F195" s="24">
        <f t="shared" si="34"/>
        <v>97.0099667774086</v>
      </c>
      <c r="G195" s="24">
        <f t="shared" si="37"/>
        <v>-69.0677966101695</v>
      </c>
      <c r="K195" s="33"/>
    </row>
    <row r="196" ht="48.75" customHeight="1" spans="1:11">
      <c r="A196" s="26" t="s">
        <v>155</v>
      </c>
      <c r="B196" s="29">
        <f>SUM(B197:B198)</f>
        <v>118</v>
      </c>
      <c r="C196" s="29">
        <f>SUM(C197:C198)</f>
        <v>217</v>
      </c>
      <c r="D196" s="29">
        <f>SUM(D197:D198)</f>
        <v>217</v>
      </c>
      <c r="E196" s="28">
        <v>465</v>
      </c>
      <c r="F196" s="24">
        <f t="shared" si="34"/>
        <v>100</v>
      </c>
      <c r="G196" s="24">
        <f t="shared" si="37"/>
        <v>-53.3333333333333</v>
      </c>
      <c r="K196" s="33"/>
    </row>
    <row r="197" ht="48.75" customHeight="1" spans="1:11">
      <c r="A197" s="26" t="s">
        <v>11</v>
      </c>
      <c r="B197" s="29">
        <v>118</v>
      </c>
      <c r="C197" s="30">
        <v>204</v>
      </c>
      <c r="D197" s="31">
        <v>204</v>
      </c>
      <c r="E197" s="28">
        <v>196</v>
      </c>
      <c r="F197" s="24">
        <f t="shared" si="34"/>
        <v>100</v>
      </c>
      <c r="G197" s="24">
        <f t="shared" si="37"/>
        <v>4.08163265306122</v>
      </c>
      <c r="K197" s="33"/>
    </row>
    <row r="198" ht="48.75" customHeight="1" spans="1:11">
      <c r="A198" s="26" t="s">
        <v>156</v>
      </c>
      <c r="B198" s="29"/>
      <c r="C198" s="30">
        <v>13</v>
      </c>
      <c r="D198" s="31">
        <v>13</v>
      </c>
      <c r="E198" s="28">
        <v>269</v>
      </c>
      <c r="F198" s="24">
        <f t="shared" si="34"/>
        <v>100</v>
      </c>
      <c r="G198" s="24"/>
      <c r="K198" s="33"/>
    </row>
    <row r="199" ht="48.75" customHeight="1" spans="1:11">
      <c r="A199" s="26" t="s">
        <v>157</v>
      </c>
      <c r="B199" s="29">
        <f>SUM(B200:B201)</f>
        <v>0</v>
      </c>
      <c r="C199" s="30">
        <f>SUM(C200:C201)</f>
        <v>9</v>
      </c>
      <c r="D199" s="30">
        <f>SUM(D200:D201)</f>
        <v>0</v>
      </c>
      <c r="E199" s="28">
        <v>0</v>
      </c>
      <c r="F199" s="24"/>
      <c r="G199" s="24"/>
      <c r="K199" s="33"/>
    </row>
    <row r="200" ht="48.75" customHeight="1" spans="1:11">
      <c r="A200" s="26" t="s">
        <v>158</v>
      </c>
      <c r="B200" s="29"/>
      <c r="C200" s="30"/>
      <c r="D200" s="31"/>
      <c r="E200" s="28">
        <v>0</v>
      </c>
      <c r="F200" s="24"/>
      <c r="G200" s="24"/>
      <c r="K200" s="33"/>
    </row>
    <row r="201" ht="48.75" customHeight="1" spans="1:11">
      <c r="A201" s="26" t="s">
        <v>159</v>
      </c>
      <c r="B201" s="29"/>
      <c r="C201" s="30">
        <v>9</v>
      </c>
      <c r="D201" s="31"/>
      <c r="E201" s="28">
        <v>0</v>
      </c>
      <c r="F201" s="24"/>
      <c r="G201" s="24"/>
      <c r="K201" s="33"/>
    </row>
    <row r="202" ht="48.75" customHeight="1" spans="1:11">
      <c r="A202" s="26" t="s">
        <v>160</v>
      </c>
      <c r="B202" s="29">
        <f>SUM(B203:B204)</f>
        <v>28</v>
      </c>
      <c r="C202" s="29">
        <f>SUM(C203:C204)</f>
        <v>27</v>
      </c>
      <c r="D202" s="29">
        <f>SUM(D203:D204)</f>
        <v>27</v>
      </c>
      <c r="E202" s="28">
        <v>23</v>
      </c>
      <c r="F202" s="24">
        <f t="shared" ref="F202:F211" si="38">D202/C202*100</f>
        <v>100</v>
      </c>
      <c r="G202" s="24">
        <f t="shared" ref="G202:G211" si="39">(D202-E202)/E202*100</f>
        <v>17.3913043478261</v>
      </c>
      <c r="K202" s="33"/>
    </row>
    <row r="203" ht="48.75" customHeight="1" spans="1:11">
      <c r="A203" s="26" t="s">
        <v>161</v>
      </c>
      <c r="B203" s="29"/>
      <c r="C203" s="30"/>
      <c r="D203" s="31"/>
      <c r="E203" s="28">
        <v>0</v>
      </c>
      <c r="F203" s="24"/>
      <c r="G203" s="24"/>
      <c r="K203" s="33"/>
    </row>
    <row r="204" s="1" customFormat="1" ht="48.75" customHeight="1" spans="1:11">
      <c r="A204" s="26" t="s">
        <v>162</v>
      </c>
      <c r="B204" s="29">
        <v>28</v>
      </c>
      <c r="C204" s="30">
        <v>27</v>
      </c>
      <c r="D204" s="31">
        <v>27</v>
      </c>
      <c r="E204" s="28">
        <v>23</v>
      </c>
      <c r="F204" s="24">
        <f t="shared" si="38"/>
        <v>100</v>
      </c>
      <c r="G204" s="24">
        <f t="shared" si="39"/>
        <v>17.3913043478261</v>
      </c>
      <c r="H204" s="25"/>
      <c r="K204" s="33"/>
    </row>
    <row r="205" s="1" customFormat="1" ht="48.75" customHeight="1" spans="1:11">
      <c r="A205" s="26" t="s">
        <v>163</v>
      </c>
      <c r="B205" s="29"/>
      <c r="C205" s="30">
        <f>C206</f>
        <v>5</v>
      </c>
      <c r="D205" s="30">
        <f>D206</f>
        <v>5</v>
      </c>
      <c r="E205" s="28"/>
      <c r="F205" s="24"/>
      <c r="G205" s="24"/>
      <c r="H205" s="25"/>
      <c r="K205" s="33"/>
    </row>
    <row r="206" s="1" customFormat="1" ht="48.75" customHeight="1" spans="1:11">
      <c r="A206" s="26" t="s">
        <v>164</v>
      </c>
      <c r="B206" s="29"/>
      <c r="C206" s="30">
        <v>5</v>
      </c>
      <c r="D206" s="31">
        <v>5</v>
      </c>
      <c r="E206" s="28"/>
      <c r="F206" s="24"/>
      <c r="G206" s="24"/>
      <c r="H206" s="25"/>
      <c r="K206" s="33"/>
    </row>
    <row r="207" ht="48.75" customHeight="1" spans="1:11">
      <c r="A207" s="26" t="s">
        <v>165</v>
      </c>
      <c r="B207" s="29">
        <f>SUM(B208)</f>
        <v>0</v>
      </c>
      <c r="C207" s="29">
        <f>SUM(C208)</f>
        <v>43</v>
      </c>
      <c r="D207" s="29">
        <f>SUM(D208)</f>
        <v>43</v>
      </c>
      <c r="E207" s="28">
        <v>372</v>
      </c>
      <c r="F207" s="24">
        <f t="shared" si="38"/>
        <v>100</v>
      </c>
      <c r="G207" s="24">
        <f t="shared" si="39"/>
        <v>-88.4408602150538</v>
      </c>
      <c r="K207" s="33"/>
    </row>
    <row r="208" ht="48.75" customHeight="1" spans="1:11">
      <c r="A208" s="26" t="s">
        <v>166</v>
      </c>
      <c r="B208" s="29"/>
      <c r="C208" s="30">
        <v>43</v>
      </c>
      <c r="D208" s="31">
        <v>43</v>
      </c>
      <c r="E208" s="28">
        <v>372</v>
      </c>
      <c r="F208" s="24">
        <f t="shared" si="38"/>
        <v>100</v>
      </c>
      <c r="G208" s="24">
        <f t="shared" si="39"/>
        <v>-88.4408602150538</v>
      </c>
      <c r="K208" s="33"/>
    </row>
    <row r="209" ht="48.75" customHeight="1" spans="1:11">
      <c r="A209" s="19" t="s">
        <v>167</v>
      </c>
      <c r="B209" s="20">
        <f>B210+B218+B222+B225+B230</f>
        <v>450</v>
      </c>
      <c r="C209" s="20">
        <f>C210+C218+C222+C225+C230+C228</f>
        <v>995</v>
      </c>
      <c r="D209" s="20">
        <f>D210+D218+D222+D225+D228+D230</f>
        <v>975</v>
      </c>
      <c r="E209" s="28">
        <v>743.09</v>
      </c>
      <c r="F209" s="24">
        <f t="shared" si="38"/>
        <v>97.9899497487437</v>
      </c>
      <c r="G209" s="24">
        <f t="shared" si="39"/>
        <v>31.208871065416</v>
      </c>
      <c r="K209" s="33"/>
    </row>
    <row r="210" ht="48.75" customHeight="1" spans="1:11">
      <c r="A210" s="26" t="s">
        <v>168</v>
      </c>
      <c r="B210" s="29">
        <f>SUM(B211:B217)</f>
        <v>392</v>
      </c>
      <c r="C210" s="29">
        <f>SUM(C211:C217)</f>
        <v>549</v>
      </c>
      <c r="D210" s="29">
        <f>SUM(D211:D217)</f>
        <v>549</v>
      </c>
      <c r="E210" s="28">
        <v>458.09</v>
      </c>
      <c r="F210" s="24">
        <f t="shared" si="38"/>
        <v>100</v>
      </c>
      <c r="G210" s="24">
        <f t="shared" si="39"/>
        <v>19.8454452181886</v>
      </c>
      <c r="K210" s="33"/>
    </row>
    <row r="211" ht="48.75" customHeight="1" spans="1:11">
      <c r="A211" s="26" t="s">
        <v>11</v>
      </c>
      <c r="B211" s="29">
        <v>131</v>
      </c>
      <c r="C211" s="30">
        <v>177</v>
      </c>
      <c r="D211" s="31">
        <v>177</v>
      </c>
      <c r="E211" s="28">
        <v>246</v>
      </c>
      <c r="F211" s="24">
        <f t="shared" si="38"/>
        <v>100</v>
      </c>
      <c r="G211" s="24">
        <f t="shared" si="39"/>
        <v>-28.0487804878049</v>
      </c>
      <c r="K211" s="33"/>
    </row>
    <row r="212" ht="48.75" customHeight="1" spans="1:11">
      <c r="A212" s="26" t="s">
        <v>12</v>
      </c>
      <c r="B212" s="29"/>
      <c r="C212" s="30">
        <v>33</v>
      </c>
      <c r="D212" s="31">
        <v>33</v>
      </c>
      <c r="E212" s="28">
        <v>0</v>
      </c>
      <c r="F212" s="24"/>
      <c r="G212" s="24"/>
      <c r="K212" s="33"/>
    </row>
    <row r="213" ht="48.75" customHeight="1" spans="1:11">
      <c r="A213" s="26" t="s">
        <v>169</v>
      </c>
      <c r="B213" s="29"/>
      <c r="C213" s="30"/>
      <c r="D213" s="31"/>
      <c r="E213" s="28">
        <v>0</v>
      </c>
      <c r="F213" s="24"/>
      <c r="G213" s="24"/>
      <c r="K213" s="33"/>
    </row>
    <row r="214" ht="48.75" customHeight="1" spans="1:11">
      <c r="A214" s="26" t="s">
        <v>170</v>
      </c>
      <c r="B214" s="29"/>
      <c r="C214" s="30"/>
      <c r="D214" s="31"/>
      <c r="E214" s="28">
        <v>0</v>
      </c>
      <c r="F214" s="24"/>
      <c r="G214" s="24"/>
      <c r="K214" s="33"/>
    </row>
    <row r="215" ht="48.75" customHeight="1" spans="1:11">
      <c r="A215" s="26" t="s">
        <v>171</v>
      </c>
      <c r="B215" s="29">
        <v>238</v>
      </c>
      <c r="C215" s="30">
        <v>92</v>
      </c>
      <c r="D215" s="31">
        <v>92</v>
      </c>
      <c r="E215" s="28">
        <v>133</v>
      </c>
      <c r="F215" s="24">
        <f t="shared" ref="F215:F218" si="40">D215/C215*100</f>
        <v>100</v>
      </c>
      <c r="G215" s="24">
        <f t="shared" ref="G215:G218" si="41">(D215-E215)/E215*100</f>
        <v>-30.8270676691729</v>
      </c>
      <c r="K215" s="33"/>
    </row>
    <row r="216" ht="48.75" customHeight="1" spans="1:11">
      <c r="A216" s="26" t="s">
        <v>172</v>
      </c>
      <c r="B216" s="29">
        <v>5</v>
      </c>
      <c r="C216" s="30">
        <v>50</v>
      </c>
      <c r="D216" s="31">
        <v>50</v>
      </c>
      <c r="E216" s="28"/>
      <c r="F216" s="24"/>
      <c r="G216" s="24"/>
      <c r="K216" s="33"/>
    </row>
    <row r="217" ht="48.75" customHeight="1" spans="1:11">
      <c r="A217" s="26" t="s">
        <v>173</v>
      </c>
      <c r="B217" s="29">
        <v>18</v>
      </c>
      <c r="C217" s="30">
        <v>197</v>
      </c>
      <c r="D217" s="31">
        <v>197</v>
      </c>
      <c r="E217" s="28">
        <v>112</v>
      </c>
      <c r="F217" s="24">
        <f t="shared" si="40"/>
        <v>100</v>
      </c>
      <c r="G217" s="24">
        <f t="shared" si="41"/>
        <v>75.8928571428571</v>
      </c>
      <c r="K217" s="33"/>
    </row>
    <row r="218" ht="48.75" customHeight="1" spans="1:11">
      <c r="A218" s="26" t="s">
        <v>174</v>
      </c>
      <c r="B218" s="29">
        <f>SUM(B219:B221)</f>
        <v>2</v>
      </c>
      <c r="C218" s="29">
        <f>SUM(C219:C221)</f>
        <v>199</v>
      </c>
      <c r="D218" s="29">
        <f>SUM(D219:D221)</f>
        <v>199</v>
      </c>
      <c r="E218" s="28">
        <v>99</v>
      </c>
      <c r="F218" s="24">
        <f t="shared" si="40"/>
        <v>100</v>
      </c>
      <c r="G218" s="24">
        <f t="shared" si="41"/>
        <v>101.010101010101</v>
      </c>
      <c r="K218" s="33"/>
    </row>
    <row r="219" ht="48.75" customHeight="1" spans="1:11">
      <c r="A219" s="26" t="s">
        <v>11</v>
      </c>
      <c r="B219" s="29"/>
      <c r="C219" s="30"/>
      <c r="D219" s="31"/>
      <c r="E219" s="28">
        <v>0</v>
      </c>
      <c r="F219" s="24"/>
      <c r="G219" s="24"/>
      <c r="K219" s="33"/>
    </row>
    <row r="220" ht="48.75" customHeight="1" spans="1:11">
      <c r="A220" s="26" t="s">
        <v>175</v>
      </c>
      <c r="B220" s="29"/>
      <c r="C220" s="30">
        <v>196</v>
      </c>
      <c r="D220" s="31">
        <v>196</v>
      </c>
      <c r="E220" s="28">
        <v>82</v>
      </c>
      <c r="F220" s="24">
        <f t="shared" ref="F220:F222" si="42">D220/C220*100</f>
        <v>100</v>
      </c>
      <c r="G220" s="24">
        <f t="shared" ref="G220:G222" si="43">(D220-E220)/E220*100</f>
        <v>139.024390243902</v>
      </c>
      <c r="K220" s="33"/>
    </row>
    <row r="221" ht="48.75" customHeight="1" spans="1:11">
      <c r="A221" s="26" t="s">
        <v>176</v>
      </c>
      <c r="B221" s="29">
        <v>2</v>
      </c>
      <c r="C221" s="30">
        <v>3</v>
      </c>
      <c r="D221" s="31">
        <v>3</v>
      </c>
      <c r="E221" s="28">
        <v>17</v>
      </c>
      <c r="F221" s="24">
        <f t="shared" si="42"/>
        <v>100</v>
      </c>
      <c r="G221" s="24">
        <f t="shared" si="43"/>
        <v>-82.3529411764706</v>
      </c>
      <c r="K221" s="33"/>
    </row>
    <row r="222" ht="48.75" customHeight="1" spans="1:11">
      <c r="A222" s="26" t="s">
        <v>177</v>
      </c>
      <c r="B222" s="29">
        <f>SUM(B223:B224)</f>
        <v>50</v>
      </c>
      <c r="C222" s="29">
        <f>SUM(C223:C224)</f>
        <v>67</v>
      </c>
      <c r="D222" s="29">
        <f>SUM(D223:D224)</f>
        <v>67</v>
      </c>
      <c r="E222" s="28">
        <v>55</v>
      </c>
      <c r="F222" s="24">
        <f t="shared" si="42"/>
        <v>100</v>
      </c>
      <c r="G222" s="24">
        <f t="shared" si="43"/>
        <v>21.8181818181818</v>
      </c>
      <c r="K222" s="33"/>
    </row>
    <row r="223" ht="48.75" customHeight="1" spans="1:11">
      <c r="A223" s="26" t="s">
        <v>11</v>
      </c>
      <c r="B223" s="29"/>
      <c r="C223" s="30"/>
      <c r="D223" s="31"/>
      <c r="E223" s="28">
        <v>0</v>
      </c>
      <c r="F223" s="24"/>
      <c r="G223" s="24"/>
      <c r="K223" s="33"/>
    </row>
    <row r="224" ht="48.75" customHeight="1" spans="1:11">
      <c r="A224" s="26" t="s">
        <v>178</v>
      </c>
      <c r="B224" s="29">
        <v>50</v>
      </c>
      <c r="C224" s="30">
        <v>67</v>
      </c>
      <c r="D224" s="31">
        <v>67</v>
      </c>
      <c r="E224" s="28">
        <v>55</v>
      </c>
      <c r="F224" s="24">
        <f t="shared" ref="F224:F227" si="44">D224/C224*100</f>
        <v>100</v>
      </c>
      <c r="G224" s="24">
        <f t="shared" ref="G224:G227" si="45">(D224-E224)/E224*100</f>
        <v>21.8181818181818</v>
      </c>
      <c r="K224" s="33"/>
    </row>
    <row r="225" ht="48.75" customHeight="1" spans="1:11">
      <c r="A225" s="26" t="s">
        <v>179</v>
      </c>
      <c r="B225" s="29">
        <f>SUM(B226:B227)</f>
        <v>6</v>
      </c>
      <c r="C225" s="29">
        <f>SUM(C226:C227)</f>
        <v>11</v>
      </c>
      <c r="D225" s="29">
        <f>SUM(D226:D227)</f>
        <v>11</v>
      </c>
      <c r="E225" s="28">
        <v>2</v>
      </c>
      <c r="F225" s="24">
        <f t="shared" si="44"/>
        <v>100</v>
      </c>
      <c r="G225" s="24">
        <f t="shared" si="45"/>
        <v>450</v>
      </c>
      <c r="K225" s="33"/>
    </row>
    <row r="226" ht="48.75" customHeight="1" spans="1:11">
      <c r="A226" s="26" t="s">
        <v>180</v>
      </c>
      <c r="B226" s="29">
        <v>6</v>
      </c>
      <c r="C226" s="30">
        <v>1</v>
      </c>
      <c r="D226" s="31">
        <v>1</v>
      </c>
      <c r="E226" s="28"/>
      <c r="F226" s="24"/>
      <c r="G226" s="24"/>
      <c r="K226" s="33"/>
    </row>
    <row r="227" ht="48.75" customHeight="1" spans="1:11">
      <c r="A227" s="26" t="s">
        <v>181</v>
      </c>
      <c r="B227" s="29"/>
      <c r="C227" s="30">
        <v>10</v>
      </c>
      <c r="D227" s="31">
        <v>10</v>
      </c>
      <c r="E227" s="28">
        <v>2</v>
      </c>
      <c r="F227" s="24">
        <f t="shared" si="44"/>
        <v>100</v>
      </c>
      <c r="G227" s="24">
        <f t="shared" si="45"/>
        <v>400</v>
      </c>
      <c r="K227" s="33"/>
    </row>
    <row r="228" s="2" customFormat="1" ht="48.75" customHeight="1" spans="1:11">
      <c r="A228" s="36" t="s">
        <v>182</v>
      </c>
      <c r="B228" s="37"/>
      <c r="C228" s="38">
        <f>C229</f>
        <v>8</v>
      </c>
      <c r="D228" s="38">
        <f>D229</f>
        <v>8</v>
      </c>
      <c r="E228" s="28"/>
      <c r="F228" s="24"/>
      <c r="G228" s="24"/>
      <c r="H228" s="8"/>
      <c r="K228" s="33"/>
    </row>
    <row r="229" s="2" customFormat="1" ht="48.75" customHeight="1" spans="1:11">
      <c r="A229" s="36" t="s">
        <v>183</v>
      </c>
      <c r="B229" s="37"/>
      <c r="C229" s="38">
        <v>8</v>
      </c>
      <c r="D229" s="39">
        <v>8</v>
      </c>
      <c r="E229" s="28"/>
      <c r="F229" s="24"/>
      <c r="G229" s="24"/>
      <c r="H229" s="8"/>
      <c r="K229" s="33"/>
    </row>
    <row r="230" ht="48.75" customHeight="1" spans="1:11">
      <c r="A230" s="26" t="s">
        <v>184</v>
      </c>
      <c r="B230" s="29">
        <f>SUM(B231)</f>
        <v>0</v>
      </c>
      <c r="C230" s="29">
        <f>SUM(C231)</f>
        <v>161</v>
      </c>
      <c r="D230" s="29">
        <f>SUM(D231)</f>
        <v>141</v>
      </c>
      <c r="E230" s="28">
        <v>96.09</v>
      </c>
      <c r="F230" s="24">
        <f t="shared" ref="F230:F235" si="46">D230/C230*100</f>
        <v>87.5776397515528</v>
      </c>
      <c r="G230" s="24">
        <f t="shared" ref="G230:G235" si="47">(D230-E230)/E230*100</f>
        <v>46.7374336559475</v>
      </c>
      <c r="K230" s="33"/>
    </row>
    <row r="231" ht="48.75" customHeight="1" spans="1:11">
      <c r="A231" s="26" t="s">
        <v>185</v>
      </c>
      <c r="B231" s="29"/>
      <c r="C231" s="30">
        <v>161</v>
      </c>
      <c r="D231" s="31">
        <v>141</v>
      </c>
      <c r="E231" s="28">
        <v>96.09</v>
      </c>
      <c r="F231" s="24">
        <f t="shared" si="46"/>
        <v>87.5776397515528</v>
      </c>
      <c r="G231" s="24">
        <f t="shared" si="47"/>
        <v>46.7374336559475</v>
      </c>
      <c r="K231" s="33"/>
    </row>
    <row r="232" ht="48.75" customHeight="1" spans="1:11">
      <c r="A232" s="19" t="s">
        <v>186</v>
      </c>
      <c r="B232" s="20">
        <f>B233+B243+B249+B253+B259+B261+B267+B275+B282+B289+B296+B299+B302+B305+B308+B311+B320+B315</f>
        <v>17878</v>
      </c>
      <c r="C232" s="20">
        <f>C233+C243+C249+C253+C259+C261+C267+C275+C282+C289+C296+C299+C302+C305+C308+C311+C320+C315</f>
        <v>22212</v>
      </c>
      <c r="D232" s="20">
        <f>D233+D243+D249+D253+D259+D261+D267+D275+D282+D289+D296+D299+D302+D305+D308+D311+D320+D315</f>
        <v>22055</v>
      </c>
      <c r="E232" s="28">
        <v>17679.53</v>
      </c>
      <c r="F232" s="24">
        <f t="shared" si="46"/>
        <v>99.2931748604358</v>
      </c>
      <c r="G232" s="24">
        <f t="shared" si="47"/>
        <v>24.7487913988664</v>
      </c>
      <c r="K232" s="33"/>
    </row>
    <row r="233" ht="48.75" customHeight="1" spans="1:11">
      <c r="A233" s="26" t="s">
        <v>187</v>
      </c>
      <c r="B233" s="29">
        <f>SUM(B234:B242)</f>
        <v>2002</v>
      </c>
      <c r="C233" s="29">
        <f>SUM(C234:C242)</f>
        <v>944</v>
      </c>
      <c r="D233" s="29">
        <f>SUM(D234:D242)</f>
        <v>944</v>
      </c>
      <c r="E233" s="28">
        <v>900.4</v>
      </c>
      <c r="F233" s="24">
        <f t="shared" si="46"/>
        <v>100</v>
      </c>
      <c r="G233" s="24">
        <f t="shared" si="47"/>
        <v>4.84229231452688</v>
      </c>
      <c r="K233" s="33"/>
    </row>
    <row r="234" ht="48.75" customHeight="1" spans="1:11">
      <c r="A234" s="26" t="s">
        <v>11</v>
      </c>
      <c r="B234" s="29"/>
      <c r="C234" s="30">
        <v>96</v>
      </c>
      <c r="D234" s="31">
        <v>96</v>
      </c>
      <c r="E234" s="28">
        <v>88</v>
      </c>
      <c r="F234" s="24">
        <f t="shared" si="46"/>
        <v>100</v>
      </c>
      <c r="G234" s="24">
        <f t="shared" si="47"/>
        <v>9.09090909090909</v>
      </c>
      <c r="K234" s="33"/>
    </row>
    <row r="235" ht="48.75" customHeight="1" spans="1:11">
      <c r="A235" s="26" t="s">
        <v>12</v>
      </c>
      <c r="B235" s="29"/>
      <c r="C235" s="30">
        <v>22</v>
      </c>
      <c r="D235" s="31">
        <v>22</v>
      </c>
      <c r="E235" s="28">
        <v>13</v>
      </c>
      <c r="F235" s="24">
        <f t="shared" si="46"/>
        <v>100</v>
      </c>
      <c r="G235" s="24">
        <f t="shared" si="47"/>
        <v>69.2307692307692</v>
      </c>
      <c r="K235" s="33"/>
    </row>
    <row r="236" ht="48.75" customHeight="1" spans="1:11">
      <c r="A236" s="26" t="s">
        <v>188</v>
      </c>
      <c r="B236" s="29">
        <v>1334</v>
      </c>
      <c r="C236" s="30">
        <v>13</v>
      </c>
      <c r="D236" s="31">
        <v>13</v>
      </c>
      <c r="E236" s="28">
        <v>0.199999999999999</v>
      </c>
      <c r="F236" s="24"/>
      <c r="G236" s="24"/>
      <c r="K236" s="33"/>
    </row>
    <row r="237" ht="48.75" customHeight="1" spans="1:11">
      <c r="A237" s="26" t="s">
        <v>189</v>
      </c>
      <c r="B237" s="29">
        <v>2</v>
      </c>
      <c r="C237" s="30">
        <v>2</v>
      </c>
      <c r="D237" s="31">
        <v>2</v>
      </c>
      <c r="E237" s="28">
        <v>0</v>
      </c>
      <c r="F237" s="24"/>
      <c r="G237" s="24"/>
      <c r="K237" s="33"/>
    </row>
    <row r="238" ht="48.75" customHeight="1" spans="1:11">
      <c r="A238" s="26" t="s">
        <v>190</v>
      </c>
      <c r="B238" s="29">
        <v>1</v>
      </c>
      <c r="C238" s="30">
        <v>2</v>
      </c>
      <c r="D238" s="31">
        <v>2</v>
      </c>
      <c r="E238" s="28">
        <v>0</v>
      </c>
      <c r="F238" s="24"/>
      <c r="G238" s="24"/>
      <c r="K238" s="33"/>
    </row>
    <row r="239" ht="48.75" customHeight="1" spans="1:11">
      <c r="A239" s="26" t="s">
        <v>38</v>
      </c>
      <c r="B239" s="29">
        <v>26</v>
      </c>
      <c r="C239" s="30">
        <v>19</v>
      </c>
      <c r="D239" s="31">
        <v>19</v>
      </c>
      <c r="E239" s="28">
        <v>33</v>
      </c>
      <c r="F239" s="24"/>
      <c r="G239" s="24"/>
      <c r="K239" s="33"/>
    </row>
    <row r="240" ht="48.75" customHeight="1" spans="1:11">
      <c r="A240" s="26" t="s">
        <v>191</v>
      </c>
      <c r="B240" s="29">
        <v>571</v>
      </c>
      <c r="C240" s="30">
        <v>703</v>
      </c>
      <c r="D240" s="31">
        <v>703</v>
      </c>
      <c r="E240" s="28">
        <v>671</v>
      </c>
      <c r="F240" s="24">
        <f t="shared" ref="F240:F244" si="48">D240/C240*100</f>
        <v>100</v>
      </c>
      <c r="G240" s="24">
        <f t="shared" ref="G240:G244" si="49">(D240-E240)/E240*100</f>
        <v>4.76900149031297</v>
      </c>
      <c r="K240" s="33"/>
    </row>
    <row r="241" ht="48.75" customHeight="1" spans="1:11">
      <c r="A241" s="26" t="s">
        <v>192</v>
      </c>
      <c r="B241" s="29">
        <v>68</v>
      </c>
      <c r="C241" s="30">
        <v>87</v>
      </c>
      <c r="D241" s="31">
        <v>87</v>
      </c>
      <c r="E241" s="28">
        <v>91</v>
      </c>
      <c r="F241" s="24">
        <f t="shared" si="48"/>
        <v>100</v>
      </c>
      <c r="G241" s="24">
        <f t="shared" si="49"/>
        <v>-4.3956043956044</v>
      </c>
      <c r="K241" s="33"/>
    </row>
    <row r="242" ht="48.75" customHeight="1" spans="1:11">
      <c r="A242" s="26" t="s">
        <v>193</v>
      </c>
      <c r="B242" s="29"/>
      <c r="C242" s="30"/>
      <c r="D242" s="31"/>
      <c r="E242" s="28">
        <v>4.2</v>
      </c>
      <c r="F242" s="24"/>
      <c r="G242" s="24"/>
      <c r="K242" s="33"/>
    </row>
    <row r="243" ht="48.75" customHeight="1" spans="1:11">
      <c r="A243" s="26" t="s">
        <v>194</v>
      </c>
      <c r="B243" s="29">
        <f>SUM(B244:B248)</f>
        <v>140</v>
      </c>
      <c r="C243" s="29">
        <f>SUM(C244:C248)</f>
        <v>259</v>
      </c>
      <c r="D243" s="29">
        <f>SUM(D244:D248)</f>
        <v>259</v>
      </c>
      <c r="E243" s="28">
        <v>320.01</v>
      </c>
      <c r="F243" s="24">
        <f t="shared" si="48"/>
        <v>100</v>
      </c>
      <c r="G243" s="24">
        <f t="shared" si="49"/>
        <v>-19.0650292178369</v>
      </c>
      <c r="K243" s="33"/>
    </row>
    <row r="244" ht="48.75" customHeight="1" spans="1:11">
      <c r="A244" s="26" t="s">
        <v>11</v>
      </c>
      <c r="B244" s="29">
        <v>94</v>
      </c>
      <c r="C244" s="30">
        <v>129</v>
      </c>
      <c r="D244" s="31">
        <v>129</v>
      </c>
      <c r="E244" s="28">
        <v>137</v>
      </c>
      <c r="F244" s="24">
        <f t="shared" si="48"/>
        <v>100</v>
      </c>
      <c r="G244" s="24">
        <f t="shared" si="49"/>
        <v>-5.83941605839416</v>
      </c>
      <c r="K244" s="33"/>
    </row>
    <row r="245" ht="48.75" customHeight="1" spans="1:11">
      <c r="A245" s="26" t="s">
        <v>12</v>
      </c>
      <c r="B245" s="29"/>
      <c r="C245" s="30"/>
      <c r="D245" s="31"/>
      <c r="E245" s="28">
        <v>0</v>
      </c>
      <c r="F245" s="24"/>
      <c r="G245" s="24"/>
      <c r="K245" s="33"/>
    </row>
    <row r="246" ht="48.75" customHeight="1" spans="1:11">
      <c r="A246" s="26" t="s">
        <v>195</v>
      </c>
      <c r="B246" s="29">
        <v>3</v>
      </c>
      <c r="C246" s="30">
        <v>3</v>
      </c>
      <c r="D246" s="31">
        <v>3</v>
      </c>
      <c r="E246" s="28">
        <v>0</v>
      </c>
      <c r="F246" s="24"/>
      <c r="G246" s="24"/>
      <c r="K246" s="33"/>
    </row>
    <row r="247" ht="48.75" customHeight="1" spans="1:11">
      <c r="A247" s="26" t="s">
        <v>196</v>
      </c>
      <c r="B247" s="29">
        <v>2</v>
      </c>
      <c r="C247" s="30">
        <v>21</v>
      </c>
      <c r="D247" s="31">
        <v>21</v>
      </c>
      <c r="E247" s="28">
        <v>26.5</v>
      </c>
      <c r="F247" s="24">
        <f>D247/C247*100</f>
        <v>100</v>
      </c>
      <c r="G247" s="24">
        <f>(D247-E247)/E247*100</f>
        <v>-20.7547169811321</v>
      </c>
      <c r="K247" s="33"/>
    </row>
    <row r="248" ht="48.75" customHeight="1" spans="1:11">
      <c r="A248" s="26" t="s">
        <v>197</v>
      </c>
      <c r="B248" s="29">
        <v>41</v>
      </c>
      <c r="C248" s="30">
        <v>106</v>
      </c>
      <c r="D248" s="31">
        <v>106</v>
      </c>
      <c r="E248" s="28">
        <v>156.51</v>
      </c>
      <c r="F248" s="24">
        <f>D248/C248*100</f>
        <v>100</v>
      </c>
      <c r="G248" s="24">
        <f>(D248-E248)/E248*100</f>
        <v>-32.272698230145</v>
      </c>
      <c r="K248" s="33"/>
    </row>
    <row r="249" ht="48.75" customHeight="1" spans="1:11">
      <c r="A249" s="26" t="s">
        <v>198</v>
      </c>
      <c r="B249" s="29">
        <f>SUM(B250:B252)</f>
        <v>0</v>
      </c>
      <c r="C249" s="30"/>
      <c r="D249" s="31"/>
      <c r="E249" s="28">
        <v>0</v>
      </c>
      <c r="F249" s="24"/>
      <c r="G249" s="24"/>
      <c r="K249" s="33"/>
    </row>
    <row r="250" ht="48.75" customHeight="1" spans="1:11">
      <c r="A250" s="26" t="s">
        <v>199</v>
      </c>
      <c r="B250" s="29"/>
      <c r="C250" s="30"/>
      <c r="D250" s="31"/>
      <c r="E250" s="28">
        <v>0</v>
      </c>
      <c r="F250" s="24"/>
      <c r="G250" s="24"/>
      <c r="K250" s="33"/>
    </row>
    <row r="251" ht="48.75" customHeight="1" spans="1:11">
      <c r="A251" s="26" t="s">
        <v>200</v>
      </c>
      <c r="B251" s="29"/>
      <c r="C251" s="30"/>
      <c r="D251" s="31"/>
      <c r="E251" s="28">
        <v>0</v>
      </c>
      <c r="F251" s="24"/>
      <c r="G251" s="24"/>
      <c r="K251" s="33"/>
    </row>
    <row r="252" ht="48.75" customHeight="1" spans="1:11">
      <c r="A252" s="26" t="s">
        <v>201</v>
      </c>
      <c r="B252" s="29"/>
      <c r="C252" s="30"/>
      <c r="D252" s="31"/>
      <c r="E252" s="28">
        <v>0</v>
      </c>
      <c r="F252" s="24"/>
      <c r="G252" s="24"/>
      <c r="K252" s="33"/>
    </row>
    <row r="253" ht="48.75" customHeight="1" spans="1:11">
      <c r="A253" s="26" t="s">
        <v>202</v>
      </c>
      <c r="B253" s="29">
        <f>SUM(B254:B258)</f>
        <v>1888</v>
      </c>
      <c r="C253" s="29">
        <f>SUM(C254:C258)</f>
        <v>3716</v>
      </c>
      <c r="D253" s="29">
        <f>SUM(D254:D258)</f>
        <v>3716</v>
      </c>
      <c r="E253" s="28">
        <v>2003.82</v>
      </c>
      <c r="F253" s="24">
        <f t="shared" ref="F253:F261" si="50">D253/C253*100</f>
        <v>100</v>
      </c>
      <c r="G253" s="24">
        <f t="shared" ref="G253:G261" si="51">(D253-E253)/E253*100</f>
        <v>85.4457985248176</v>
      </c>
      <c r="K253" s="33"/>
    </row>
    <row r="254" ht="48.75" customHeight="1" spans="1:11">
      <c r="A254" s="26" t="s">
        <v>203</v>
      </c>
      <c r="B254" s="29"/>
      <c r="C254" s="30"/>
      <c r="D254" s="31"/>
      <c r="E254" s="28">
        <v>0</v>
      </c>
      <c r="F254" s="24"/>
      <c r="G254" s="24"/>
      <c r="K254" s="33"/>
    </row>
    <row r="255" ht="48.75" customHeight="1" spans="1:11">
      <c r="A255" s="26" t="s">
        <v>204</v>
      </c>
      <c r="B255" s="29">
        <v>51</v>
      </c>
      <c r="C255" s="30">
        <v>20</v>
      </c>
      <c r="D255" s="31">
        <v>20</v>
      </c>
      <c r="E255" s="28">
        <v>0</v>
      </c>
      <c r="F255" s="24"/>
      <c r="G255" s="24"/>
      <c r="K255" s="33"/>
    </row>
    <row r="256" ht="48.75" customHeight="1" spans="1:11">
      <c r="A256" s="26" t="s">
        <v>205</v>
      </c>
      <c r="B256" s="29">
        <v>1689</v>
      </c>
      <c r="C256" s="30">
        <v>1646</v>
      </c>
      <c r="D256" s="31">
        <v>1646</v>
      </c>
      <c r="E256" s="28">
        <v>1710.36</v>
      </c>
      <c r="F256" s="24">
        <f t="shared" si="50"/>
        <v>100</v>
      </c>
      <c r="G256" s="24">
        <f t="shared" si="51"/>
        <v>-3.76295048995533</v>
      </c>
      <c r="K256" s="33"/>
    </row>
    <row r="257" ht="48.75" customHeight="1" spans="1:11">
      <c r="A257" s="26" t="s">
        <v>206</v>
      </c>
      <c r="B257" s="29"/>
      <c r="C257" s="30">
        <v>285</v>
      </c>
      <c r="D257" s="31">
        <v>285</v>
      </c>
      <c r="E257" s="28">
        <v>107.16</v>
      </c>
      <c r="F257" s="24">
        <f t="shared" si="50"/>
        <v>100</v>
      </c>
      <c r="G257" s="24">
        <f t="shared" si="51"/>
        <v>165.957446808511</v>
      </c>
      <c r="K257" s="33"/>
    </row>
    <row r="258" ht="48.75" customHeight="1" spans="1:11">
      <c r="A258" s="26" t="s">
        <v>207</v>
      </c>
      <c r="B258" s="29">
        <v>148</v>
      </c>
      <c r="C258" s="30">
        <v>1765</v>
      </c>
      <c r="D258" s="31">
        <v>1765</v>
      </c>
      <c r="E258" s="28">
        <v>186.3</v>
      </c>
      <c r="F258" s="24">
        <f t="shared" si="50"/>
        <v>100</v>
      </c>
      <c r="G258" s="24">
        <f t="shared" si="51"/>
        <v>847.396672034353</v>
      </c>
      <c r="K258" s="33"/>
    </row>
    <row r="259" ht="48.75" customHeight="1" spans="1:11">
      <c r="A259" s="26" t="s">
        <v>208</v>
      </c>
      <c r="B259" s="29">
        <f>SUM(B260)</f>
        <v>0</v>
      </c>
      <c r="C259" s="30">
        <v>336</v>
      </c>
      <c r="D259" s="31">
        <v>336</v>
      </c>
      <c r="E259" s="28">
        <v>332</v>
      </c>
      <c r="F259" s="24">
        <f t="shared" si="50"/>
        <v>100</v>
      </c>
      <c r="G259" s="24">
        <f t="shared" si="51"/>
        <v>1.20481927710843</v>
      </c>
      <c r="K259" s="33"/>
    </row>
    <row r="260" ht="48.75" customHeight="1" spans="1:11">
      <c r="A260" s="26" t="s">
        <v>209</v>
      </c>
      <c r="B260" s="29"/>
      <c r="C260" s="30">
        <v>336</v>
      </c>
      <c r="D260" s="31">
        <v>336</v>
      </c>
      <c r="E260" s="28">
        <v>332</v>
      </c>
      <c r="F260" s="24">
        <f t="shared" si="50"/>
        <v>100</v>
      </c>
      <c r="G260" s="24">
        <f t="shared" si="51"/>
        <v>1.20481927710843</v>
      </c>
      <c r="K260" s="33"/>
    </row>
    <row r="261" ht="48.75" customHeight="1" spans="1:11">
      <c r="A261" s="26" t="s">
        <v>210</v>
      </c>
      <c r="B261" s="29">
        <f>SUM(B262:B266)</f>
        <v>0</v>
      </c>
      <c r="C261" s="30">
        <v>1718</v>
      </c>
      <c r="D261" s="31">
        <v>1718</v>
      </c>
      <c r="E261" s="28">
        <v>1761</v>
      </c>
      <c r="F261" s="24">
        <f t="shared" si="50"/>
        <v>100</v>
      </c>
      <c r="G261" s="24">
        <f t="shared" si="51"/>
        <v>-2.44179443498012</v>
      </c>
      <c r="K261" s="33"/>
    </row>
    <row r="262" ht="48.75" customHeight="1" spans="1:11">
      <c r="A262" s="26" t="s">
        <v>211</v>
      </c>
      <c r="B262" s="29"/>
      <c r="C262" s="30"/>
      <c r="D262" s="31"/>
      <c r="E262" s="28">
        <v>0</v>
      </c>
      <c r="F262" s="24"/>
      <c r="G262" s="24"/>
      <c r="K262" s="33"/>
    </row>
    <row r="263" ht="48.75" customHeight="1" spans="1:11">
      <c r="A263" s="26" t="s">
        <v>212</v>
      </c>
      <c r="B263" s="29"/>
      <c r="C263" s="30"/>
      <c r="D263" s="31"/>
      <c r="E263" s="28">
        <v>0</v>
      </c>
      <c r="F263" s="24"/>
      <c r="G263" s="24"/>
      <c r="K263" s="33"/>
    </row>
    <row r="264" ht="48.75" customHeight="1" spans="1:11">
      <c r="A264" s="26" t="s">
        <v>213</v>
      </c>
      <c r="B264" s="29"/>
      <c r="C264" s="30"/>
      <c r="D264" s="31"/>
      <c r="E264" s="28">
        <v>0</v>
      </c>
      <c r="F264" s="24"/>
      <c r="G264" s="24"/>
      <c r="K264" s="33"/>
    </row>
    <row r="265" ht="48.75" customHeight="1" spans="1:11">
      <c r="A265" s="26" t="s">
        <v>214</v>
      </c>
      <c r="B265" s="29"/>
      <c r="C265" s="30"/>
      <c r="D265" s="31"/>
      <c r="E265" s="28">
        <v>0</v>
      </c>
      <c r="F265" s="24"/>
      <c r="G265" s="24"/>
      <c r="K265" s="33"/>
    </row>
    <row r="266" ht="48.75" customHeight="1" spans="1:11">
      <c r="A266" s="26" t="s">
        <v>215</v>
      </c>
      <c r="B266" s="29"/>
      <c r="C266" s="30">
        <v>1718</v>
      </c>
      <c r="D266" s="31">
        <v>1718</v>
      </c>
      <c r="E266" s="28">
        <v>1761</v>
      </c>
      <c r="F266" s="24">
        <f t="shared" ref="F266:F270" si="52">D266/C266*100</f>
        <v>100</v>
      </c>
      <c r="G266" s="24">
        <f t="shared" ref="G266:G270" si="53">(D266-E266)/E266*100</f>
        <v>-2.44179443498012</v>
      </c>
      <c r="K266" s="33"/>
    </row>
    <row r="267" ht="48.75" customHeight="1" spans="1:11">
      <c r="A267" s="26" t="s">
        <v>216</v>
      </c>
      <c r="B267" s="29">
        <f>SUM(B268:B274)</f>
        <v>1080</v>
      </c>
      <c r="C267" s="29">
        <f>SUM(C268:C274)</f>
        <v>2383</v>
      </c>
      <c r="D267" s="29">
        <f>SUM(D268:D274)</f>
        <v>2383</v>
      </c>
      <c r="E267" s="28">
        <v>1614.62</v>
      </c>
      <c r="F267" s="24">
        <f t="shared" si="52"/>
        <v>100</v>
      </c>
      <c r="G267" s="24">
        <f t="shared" si="53"/>
        <v>47.5889063680618</v>
      </c>
      <c r="K267" s="33"/>
    </row>
    <row r="268" ht="48.75" customHeight="1" spans="1:11">
      <c r="A268" s="26" t="s">
        <v>217</v>
      </c>
      <c r="B268" s="29"/>
      <c r="C268" s="30">
        <v>721</v>
      </c>
      <c r="D268" s="31">
        <v>721</v>
      </c>
      <c r="E268" s="28">
        <v>761.91</v>
      </c>
      <c r="F268" s="24">
        <f t="shared" si="52"/>
        <v>100</v>
      </c>
      <c r="G268" s="24">
        <f t="shared" si="53"/>
        <v>-5.36940058537097</v>
      </c>
      <c r="K268" s="33"/>
    </row>
    <row r="269" ht="48.75" customHeight="1" spans="1:11">
      <c r="A269" s="26" t="s">
        <v>218</v>
      </c>
      <c r="B269" s="29"/>
      <c r="C269" s="30">
        <v>724</v>
      </c>
      <c r="D269" s="31">
        <v>724</v>
      </c>
      <c r="E269" s="28">
        <v>218.1</v>
      </c>
      <c r="F269" s="24">
        <f t="shared" si="52"/>
        <v>100</v>
      </c>
      <c r="G269" s="24">
        <f t="shared" si="53"/>
        <v>231.957817514901</v>
      </c>
      <c r="K269" s="33"/>
    </row>
    <row r="270" ht="48.75" customHeight="1" spans="1:11">
      <c r="A270" s="26" t="s">
        <v>219</v>
      </c>
      <c r="B270" s="29">
        <v>240</v>
      </c>
      <c r="C270" s="30">
        <v>464</v>
      </c>
      <c r="D270" s="31">
        <v>464</v>
      </c>
      <c r="E270" s="28">
        <v>318.28</v>
      </c>
      <c r="F270" s="24">
        <f t="shared" si="52"/>
        <v>100</v>
      </c>
      <c r="G270" s="24">
        <f t="shared" si="53"/>
        <v>45.7835867789368</v>
      </c>
      <c r="K270" s="33"/>
    </row>
    <row r="271" ht="48.75" customHeight="1" spans="1:11">
      <c r="A271" s="26" t="s">
        <v>220</v>
      </c>
      <c r="B271" s="29"/>
      <c r="C271" s="30"/>
      <c r="D271" s="31"/>
      <c r="E271" s="28">
        <v>0</v>
      </c>
      <c r="F271" s="24"/>
      <c r="G271" s="24"/>
      <c r="K271" s="33"/>
    </row>
    <row r="272" ht="48.75" customHeight="1" spans="1:11">
      <c r="A272" s="26" t="s">
        <v>221</v>
      </c>
      <c r="B272" s="29">
        <v>222</v>
      </c>
      <c r="C272" s="30">
        <v>106</v>
      </c>
      <c r="D272" s="31">
        <v>106</v>
      </c>
      <c r="E272" s="28">
        <v>49.94</v>
      </c>
      <c r="F272" s="24"/>
      <c r="G272" s="24"/>
      <c r="K272" s="33"/>
    </row>
    <row r="273" ht="48.75" customHeight="1" spans="1:11">
      <c r="A273" s="26" t="s">
        <v>222</v>
      </c>
      <c r="B273" s="29">
        <v>101</v>
      </c>
      <c r="C273" s="30">
        <v>325</v>
      </c>
      <c r="D273" s="31">
        <v>325</v>
      </c>
      <c r="E273" s="28">
        <v>200.25</v>
      </c>
      <c r="F273" s="24"/>
      <c r="G273" s="24"/>
      <c r="K273" s="33"/>
    </row>
    <row r="274" ht="48.75" customHeight="1" spans="1:11">
      <c r="A274" s="26" t="s">
        <v>223</v>
      </c>
      <c r="B274" s="29">
        <v>517</v>
      </c>
      <c r="C274" s="30">
        <v>43</v>
      </c>
      <c r="D274" s="31">
        <v>43</v>
      </c>
      <c r="E274" s="28">
        <v>66.14</v>
      </c>
      <c r="F274" s="24">
        <f t="shared" ref="F274:F278" si="54">D274/C274*100</f>
        <v>100</v>
      </c>
      <c r="G274" s="24"/>
      <c r="K274" s="33"/>
    </row>
    <row r="275" ht="48.75" customHeight="1" spans="1:11">
      <c r="A275" s="26" t="s">
        <v>224</v>
      </c>
      <c r="B275" s="29">
        <f>SUM(B276:B281)</f>
        <v>207</v>
      </c>
      <c r="C275" s="29">
        <f>SUM(C276:C281)</f>
        <v>721</v>
      </c>
      <c r="D275" s="29">
        <f>SUM(D276:D281)</f>
        <v>721</v>
      </c>
      <c r="E275" s="27">
        <f>SUM(E276:E281)</f>
        <v>216.9</v>
      </c>
      <c r="F275" s="24">
        <f t="shared" si="54"/>
        <v>100</v>
      </c>
      <c r="G275" s="24">
        <f t="shared" ref="G275:G278" si="55">(D275-E275)/E275*100</f>
        <v>232.411249423698</v>
      </c>
      <c r="K275" s="33"/>
    </row>
    <row r="276" ht="48.75" customHeight="1" spans="1:11">
      <c r="A276" s="26" t="s">
        <v>225</v>
      </c>
      <c r="B276" s="29">
        <v>207</v>
      </c>
      <c r="C276" s="30">
        <v>23</v>
      </c>
      <c r="D276" s="31">
        <v>23</v>
      </c>
      <c r="E276" s="28">
        <v>43.9</v>
      </c>
      <c r="F276" s="24">
        <f t="shared" si="54"/>
        <v>100</v>
      </c>
      <c r="G276" s="24">
        <f t="shared" si="55"/>
        <v>-47.6082004555809</v>
      </c>
      <c r="K276" s="33"/>
    </row>
    <row r="277" ht="48.75" customHeight="1" spans="1:11">
      <c r="A277" s="26" t="s">
        <v>226</v>
      </c>
      <c r="B277" s="29"/>
      <c r="C277" s="30">
        <v>128</v>
      </c>
      <c r="D277" s="31">
        <v>128</v>
      </c>
      <c r="E277" s="28">
        <v>65</v>
      </c>
      <c r="F277" s="24">
        <f t="shared" si="54"/>
        <v>100</v>
      </c>
      <c r="G277" s="24">
        <f t="shared" si="55"/>
        <v>96.9230769230769</v>
      </c>
      <c r="K277" s="33"/>
    </row>
    <row r="278" ht="48.75" customHeight="1" spans="1:11">
      <c r="A278" s="26" t="s">
        <v>227</v>
      </c>
      <c r="B278" s="29"/>
      <c r="C278" s="30">
        <v>12</v>
      </c>
      <c r="D278" s="31">
        <v>12</v>
      </c>
      <c r="E278" s="28">
        <v>10</v>
      </c>
      <c r="F278" s="24">
        <f t="shared" si="54"/>
        <v>100</v>
      </c>
      <c r="G278" s="24">
        <f t="shared" si="55"/>
        <v>20</v>
      </c>
      <c r="K278" s="33"/>
    </row>
    <row r="279" ht="48.75" customHeight="1" spans="1:11">
      <c r="A279" s="26" t="s">
        <v>228</v>
      </c>
      <c r="B279" s="29"/>
      <c r="C279" s="30">
        <v>1</v>
      </c>
      <c r="D279" s="31">
        <v>1</v>
      </c>
      <c r="E279" s="28">
        <v>8</v>
      </c>
      <c r="F279" s="24"/>
      <c r="G279" s="24"/>
      <c r="K279" s="33"/>
    </row>
    <row r="280" s="2" customFormat="1" ht="48.75" customHeight="1" spans="1:11">
      <c r="A280" s="26" t="s">
        <v>229</v>
      </c>
      <c r="B280" s="29"/>
      <c r="C280" s="30">
        <v>81</v>
      </c>
      <c r="D280" s="31">
        <v>81</v>
      </c>
      <c r="E280" s="28">
        <v>73</v>
      </c>
      <c r="F280" s="24"/>
      <c r="G280" s="24"/>
      <c r="H280" s="8"/>
      <c r="K280" s="33"/>
    </row>
    <row r="281" s="2" customFormat="1" ht="48.75" customHeight="1" spans="1:11">
      <c r="A281" s="26" t="s">
        <v>230</v>
      </c>
      <c r="B281" s="29"/>
      <c r="C281" s="30">
        <v>476</v>
      </c>
      <c r="D281" s="31">
        <v>476</v>
      </c>
      <c r="E281" s="28">
        <v>17</v>
      </c>
      <c r="F281" s="24"/>
      <c r="G281" s="24"/>
      <c r="H281" s="8"/>
      <c r="K281" s="33"/>
    </row>
    <row r="282" ht="48.75" customHeight="1" spans="1:11">
      <c r="A282" s="26" t="s">
        <v>231</v>
      </c>
      <c r="B282" s="29">
        <f>SUM(B283:B288)</f>
        <v>78</v>
      </c>
      <c r="C282" s="29">
        <f>SUM(C283:C288)</f>
        <v>941</v>
      </c>
      <c r="D282" s="29">
        <f>SUM(D283:D288)</f>
        <v>941</v>
      </c>
      <c r="E282" s="28">
        <v>641.84</v>
      </c>
      <c r="F282" s="24">
        <f t="shared" ref="F282:F286" si="56">D282/C282*100</f>
        <v>100</v>
      </c>
      <c r="G282" s="24">
        <f t="shared" ref="G282:G286" si="57">(D282-E282)/E282*100</f>
        <v>46.6097469774399</v>
      </c>
      <c r="K282" s="33"/>
    </row>
    <row r="283" s="1" customFormat="1" ht="48.75" customHeight="1" spans="1:11">
      <c r="A283" s="26" t="s">
        <v>232</v>
      </c>
      <c r="B283" s="29">
        <v>14</v>
      </c>
      <c r="C283" s="30">
        <v>21</v>
      </c>
      <c r="D283" s="31">
        <v>21</v>
      </c>
      <c r="E283" s="28">
        <v>7.64</v>
      </c>
      <c r="F283" s="24">
        <f t="shared" si="56"/>
        <v>100</v>
      </c>
      <c r="G283" s="24">
        <f t="shared" si="57"/>
        <v>174.869109947644</v>
      </c>
      <c r="H283" s="25"/>
      <c r="K283" s="33"/>
    </row>
    <row r="284" ht="48.75" customHeight="1" spans="1:11">
      <c r="A284" s="26" t="s">
        <v>233</v>
      </c>
      <c r="B284" s="29"/>
      <c r="C284" s="30">
        <v>563</v>
      </c>
      <c r="D284" s="31">
        <v>563</v>
      </c>
      <c r="E284" s="28">
        <v>285</v>
      </c>
      <c r="F284" s="24"/>
      <c r="G284" s="24"/>
      <c r="K284" s="33"/>
    </row>
    <row r="285" ht="48.75" customHeight="1" spans="1:11">
      <c r="A285" s="26" t="s">
        <v>234</v>
      </c>
      <c r="B285" s="29"/>
      <c r="C285" s="30">
        <v>240</v>
      </c>
      <c r="D285" s="31">
        <v>240</v>
      </c>
      <c r="E285" s="28">
        <v>140</v>
      </c>
      <c r="F285" s="24">
        <f t="shared" si="56"/>
        <v>100</v>
      </c>
      <c r="G285" s="24">
        <f t="shared" si="57"/>
        <v>71.4285714285714</v>
      </c>
      <c r="K285" s="33"/>
    </row>
    <row r="286" ht="48.75" customHeight="1" spans="1:11">
      <c r="A286" s="26" t="s">
        <v>235</v>
      </c>
      <c r="B286" s="29">
        <v>64</v>
      </c>
      <c r="C286" s="30">
        <v>101</v>
      </c>
      <c r="D286" s="31">
        <v>101</v>
      </c>
      <c r="E286" s="28">
        <v>109</v>
      </c>
      <c r="F286" s="24">
        <f t="shared" si="56"/>
        <v>100</v>
      </c>
      <c r="G286" s="24">
        <f t="shared" si="57"/>
        <v>-7.3394495412844</v>
      </c>
      <c r="K286" s="33"/>
    </row>
    <row r="287" s="2" customFormat="1" ht="48.75" customHeight="1" spans="1:11">
      <c r="A287" s="26" t="s">
        <v>236</v>
      </c>
      <c r="B287" s="29"/>
      <c r="C287" s="30">
        <v>14</v>
      </c>
      <c r="D287" s="31">
        <v>14</v>
      </c>
      <c r="E287" s="28"/>
      <c r="F287" s="24"/>
      <c r="G287" s="24"/>
      <c r="H287" s="8"/>
      <c r="K287" s="33"/>
    </row>
    <row r="288" ht="48.75" customHeight="1" spans="1:11">
      <c r="A288" s="26" t="s">
        <v>237</v>
      </c>
      <c r="B288" s="29"/>
      <c r="C288" s="30">
        <v>2</v>
      </c>
      <c r="D288" s="31">
        <v>2</v>
      </c>
      <c r="E288" s="28">
        <v>100.2</v>
      </c>
      <c r="F288" s="24">
        <f t="shared" ref="F288:F290" si="58">D288/C288*100</f>
        <v>100</v>
      </c>
      <c r="G288" s="24">
        <f t="shared" ref="G288:G290" si="59">(D288-E288)/E288*100</f>
        <v>-98.0039920159681</v>
      </c>
      <c r="K288" s="33"/>
    </row>
    <row r="289" ht="48.75" customHeight="1" spans="1:11">
      <c r="A289" s="26" t="s">
        <v>238</v>
      </c>
      <c r="B289" s="29">
        <f>SUM(B290:B295)</f>
        <v>923</v>
      </c>
      <c r="C289" s="29">
        <f>SUM(C290:C295)</f>
        <v>1081</v>
      </c>
      <c r="D289" s="29">
        <f>SUM(D290:D295)</f>
        <v>1081</v>
      </c>
      <c r="E289" s="28">
        <v>779.21</v>
      </c>
      <c r="F289" s="24">
        <f t="shared" si="58"/>
        <v>100</v>
      </c>
      <c r="G289" s="24">
        <f t="shared" si="59"/>
        <v>38.7302524351587</v>
      </c>
      <c r="K289" s="33"/>
    </row>
    <row r="290" ht="48.75" customHeight="1" spans="1:11">
      <c r="A290" s="26" t="s">
        <v>11</v>
      </c>
      <c r="B290" s="29">
        <v>69</v>
      </c>
      <c r="C290" s="30">
        <v>87</v>
      </c>
      <c r="D290" s="31">
        <v>87</v>
      </c>
      <c r="E290" s="28">
        <v>92</v>
      </c>
      <c r="F290" s="24">
        <f t="shared" si="58"/>
        <v>100</v>
      </c>
      <c r="G290" s="24">
        <f t="shared" si="59"/>
        <v>-5.43478260869565</v>
      </c>
      <c r="K290" s="33"/>
    </row>
    <row r="291" ht="48.75" customHeight="1" spans="1:11">
      <c r="A291" s="26" t="s">
        <v>12</v>
      </c>
      <c r="B291" s="29"/>
      <c r="C291" s="30"/>
      <c r="D291" s="31"/>
      <c r="E291" s="28">
        <v>0</v>
      </c>
      <c r="F291" s="24"/>
      <c r="G291" s="24"/>
      <c r="K291" s="33"/>
    </row>
    <row r="292" ht="48.75" customHeight="1" spans="1:11">
      <c r="A292" s="26" t="s">
        <v>239</v>
      </c>
      <c r="B292" s="29"/>
      <c r="C292" s="30">
        <v>56</v>
      </c>
      <c r="D292" s="31">
        <v>56</v>
      </c>
      <c r="E292" s="28">
        <v>51</v>
      </c>
      <c r="F292" s="24">
        <f t="shared" ref="F292:F295" si="60">D292/C292*100</f>
        <v>100</v>
      </c>
      <c r="G292" s="24">
        <f t="shared" ref="G292:G295" si="61">(D292-E292)/E292*100</f>
        <v>9.80392156862745</v>
      </c>
      <c r="K292" s="33"/>
    </row>
    <row r="293" ht="48.75" customHeight="1" spans="1:11">
      <c r="A293" s="26" t="s">
        <v>240</v>
      </c>
      <c r="B293" s="29">
        <v>89</v>
      </c>
      <c r="C293" s="30">
        <v>134</v>
      </c>
      <c r="D293" s="31">
        <v>134</v>
      </c>
      <c r="E293" s="28">
        <v>46.27</v>
      </c>
      <c r="F293" s="24">
        <f t="shared" si="60"/>
        <v>100</v>
      </c>
      <c r="G293" s="24">
        <f t="shared" si="61"/>
        <v>189.604495353361</v>
      </c>
      <c r="K293" s="33"/>
    </row>
    <row r="294" ht="48.75" customHeight="1" spans="1:11">
      <c r="A294" s="26" t="s">
        <v>241</v>
      </c>
      <c r="B294" s="29">
        <v>631</v>
      </c>
      <c r="C294" s="30">
        <v>623</v>
      </c>
      <c r="D294" s="31">
        <v>623</v>
      </c>
      <c r="E294" s="28">
        <v>477.68</v>
      </c>
      <c r="F294" s="24">
        <f t="shared" si="60"/>
        <v>100</v>
      </c>
      <c r="G294" s="24"/>
      <c r="K294" s="33"/>
    </row>
    <row r="295" ht="48.75" customHeight="1" spans="1:11">
      <c r="A295" s="26" t="s">
        <v>242</v>
      </c>
      <c r="B295" s="29">
        <v>134</v>
      </c>
      <c r="C295" s="30">
        <v>181</v>
      </c>
      <c r="D295" s="31">
        <v>181</v>
      </c>
      <c r="E295" s="28">
        <v>112.26</v>
      </c>
      <c r="F295" s="24">
        <f t="shared" si="60"/>
        <v>100</v>
      </c>
      <c r="G295" s="24">
        <f t="shared" si="61"/>
        <v>61.2328523071441</v>
      </c>
      <c r="K295" s="33"/>
    </row>
    <row r="296" ht="48.75" customHeight="1" spans="1:11">
      <c r="A296" s="26" t="s">
        <v>243</v>
      </c>
      <c r="B296" s="29">
        <f>SUM(B297:B298)</f>
        <v>0</v>
      </c>
      <c r="C296" s="30"/>
      <c r="D296" s="31"/>
      <c r="E296" s="28">
        <v>0</v>
      </c>
      <c r="F296" s="24"/>
      <c r="G296" s="24"/>
      <c r="K296" s="33"/>
    </row>
    <row r="297" ht="48.75" customHeight="1" spans="1:11">
      <c r="A297" s="26" t="s">
        <v>244</v>
      </c>
      <c r="B297" s="29"/>
      <c r="C297" s="30"/>
      <c r="D297" s="31"/>
      <c r="E297" s="28">
        <v>0</v>
      </c>
      <c r="F297" s="24"/>
      <c r="G297" s="24"/>
      <c r="K297" s="33"/>
    </row>
    <row r="298" ht="48.75" customHeight="1" spans="1:11">
      <c r="A298" s="26" t="s">
        <v>245</v>
      </c>
      <c r="B298" s="29"/>
      <c r="C298" s="30"/>
      <c r="D298" s="31"/>
      <c r="E298" s="28">
        <v>0</v>
      </c>
      <c r="F298" s="24"/>
      <c r="G298" s="24"/>
      <c r="K298" s="33"/>
    </row>
    <row r="299" ht="48.75" customHeight="1" spans="1:11">
      <c r="A299" s="26" t="s">
        <v>246</v>
      </c>
      <c r="B299" s="29">
        <f>SUM(B300:B301)</f>
        <v>4927</v>
      </c>
      <c r="C299" s="29">
        <f>SUM(C300:C301)</f>
        <v>3746</v>
      </c>
      <c r="D299" s="29">
        <f>SUM(D300:D301)</f>
        <v>3746</v>
      </c>
      <c r="E299" s="28">
        <v>3252</v>
      </c>
      <c r="F299" s="24">
        <f t="shared" ref="F299:F303" si="62">D299/C299*100</f>
        <v>100</v>
      </c>
      <c r="G299" s="24">
        <f t="shared" ref="G299:G303" si="63">(D299-E299)/E299*100</f>
        <v>15.1906519065191</v>
      </c>
      <c r="K299" s="33"/>
    </row>
    <row r="300" ht="48.75" customHeight="1" spans="1:11">
      <c r="A300" s="26" t="s">
        <v>247</v>
      </c>
      <c r="B300" s="29">
        <v>2469</v>
      </c>
      <c r="C300" s="30">
        <v>1966</v>
      </c>
      <c r="D300" s="31">
        <v>1966</v>
      </c>
      <c r="E300" s="28">
        <v>1943</v>
      </c>
      <c r="F300" s="24">
        <f t="shared" si="62"/>
        <v>100</v>
      </c>
      <c r="G300" s="24">
        <f t="shared" si="63"/>
        <v>1.18373648996397</v>
      </c>
      <c r="K300" s="33"/>
    </row>
    <row r="301" ht="48.75" customHeight="1" spans="1:11">
      <c r="A301" s="26" t="s">
        <v>248</v>
      </c>
      <c r="B301" s="29">
        <v>2458</v>
      </c>
      <c r="C301" s="30">
        <v>1780</v>
      </c>
      <c r="D301" s="31">
        <v>1780</v>
      </c>
      <c r="E301" s="28">
        <v>1309</v>
      </c>
      <c r="F301" s="24">
        <f t="shared" si="62"/>
        <v>100</v>
      </c>
      <c r="G301" s="24">
        <f t="shared" si="63"/>
        <v>35.9816653934301</v>
      </c>
      <c r="K301" s="33"/>
    </row>
    <row r="302" ht="48.75" customHeight="1" spans="1:11">
      <c r="A302" s="26" t="s">
        <v>249</v>
      </c>
      <c r="B302" s="29">
        <f>SUM(B303:B304)</f>
        <v>0</v>
      </c>
      <c r="C302" s="30">
        <v>160</v>
      </c>
      <c r="D302" s="31">
        <v>160</v>
      </c>
      <c r="E302" s="28">
        <v>45.69</v>
      </c>
      <c r="F302" s="24">
        <f t="shared" si="62"/>
        <v>100</v>
      </c>
      <c r="G302" s="24">
        <f t="shared" si="63"/>
        <v>250.186036331801</v>
      </c>
      <c r="K302" s="33"/>
    </row>
    <row r="303" ht="48.75" customHeight="1" spans="1:11">
      <c r="A303" s="26" t="s">
        <v>250</v>
      </c>
      <c r="B303" s="29"/>
      <c r="C303" s="30">
        <v>158</v>
      </c>
      <c r="D303" s="31">
        <v>158</v>
      </c>
      <c r="E303" s="28">
        <v>40.69</v>
      </c>
      <c r="F303" s="24">
        <f t="shared" si="62"/>
        <v>100</v>
      </c>
      <c r="G303" s="24">
        <f t="shared" si="63"/>
        <v>288.301794052593</v>
      </c>
      <c r="K303" s="33"/>
    </row>
    <row r="304" ht="48.75" customHeight="1" spans="1:11">
      <c r="A304" s="26" t="s">
        <v>251</v>
      </c>
      <c r="B304" s="29"/>
      <c r="C304" s="30">
        <v>2</v>
      </c>
      <c r="D304" s="31">
        <v>2</v>
      </c>
      <c r="E304" s="28">
        <v>5</v>
      </c>
      <c r="F304" s="24"/>
      <c r="G304" s="24"/>
      <c r="K304" s="33"/>
    </row>
    <row r="305" ht="48.75" customHeight="1" spans="1:11">
      <c r="A305" s="26" t="s">
        <v>252</v>
      </c>
      <c r="B305" s="29">
        <f>SUM(B306:B307)</f>
        <v>1625</v>
      </c>
      <c r="C305" s="29">
        <f>SUM(C306:C307)</f>
        <v>1067</v>
      </c>
      <c r="D305" s="29">
        <f>SUM(D306:D307)</f>
        <v>1067</v>
      </c>
      <c r="E305" s="28">
        <v>445.65</v>
      </c>
      <c r="F305" s="24">
        <f t="shared" ref="F305:F308" si="64">D305/C305*100</f>
        <v>100</v>
      </c>
      <c r="G305" s="24"/>
      <c r="K305" s="33"/>
    </row>
    <row r="306" ht="48.75" customHeight="1" spans="1:11">
      <c r="A306" s="26" t="s">
        <v>253</v>
      </c>
      <c r="B306" s="29">
        <v>315</v>
      </c>
      <c r="C306" s="30">
        <v>175</v>
      </c>
      <c r="D306" s="31">
        <v>175</v>
      </c>
      <c r="E306" s="28">
        <v>87.32</v>
      </c>
      <c r="F306" s="24">
        <f t="shared" si="64"/>
        <v>100</v>
      </c>
      <c r="G306" s="24"/>
      <c r="K306" s="33"/>
    </row>
    <row r="307" ht="48.75" customHeight="1" spans="1:11">
      <c r="A307" s="26" t="s">
        <v>254</v>
      </c>
      <c r="B307" s="29">
        <v>1310</v>
      </c>
      <c r="C307" s="30">
        <v>892</v>
      </c>
      <c r="D307" s="31">
        <v>892</v>
      </c>
      <c r="E307" s="28">
        <v>358.33</v>
      </c>
      <c r="F307" s="24">
        <f t="shared" si="64"/>
        <v>100</v>
      </c>
      <c r="G307" s="24"/>
      <c r="K307" s="33"/>
    </row>
    <row r="308" ht="48.75" customHeight="1" spans="1:11">
      <c r="A308" s="26" t="s">
        <v>255</v>
      </c>
      <c r="B308" s="29">
        <f>SUM(B309:B310)</f>
        <v>0</v>
      </c>
      <c r="C308" s="29">
        <f>SUM(C309:C310)</f>
        <v>14</v>
      </c>
      <c r="D308" s="29">
        <f>SUM(D309:D310)</f>
        <v>14</v>
      </c>
      <c r="E308" s="28">
        <v>8.3</v>
      </c>
      <c r="F308" s="24">
        <f t="shared" si="64"/>
        <v>100</v>
      </c>
      <c r="G308" s="24">
        <f>(D308-E308)/E308*100</f>
        <v>68.6746987951807</v>
      </c>
      <c r="K308" s="33"/>
    </row>
    <row r="309" ht="48.75" customHeight="1" spans="1:11">
      <c r="A309" s="26" t="s">
        <v>256</v>
      </c>
      <c r="B309" s="29"/>
      <c r="C309" s="30"/>
      <c r="D309" s="31"/>
      <c r="E309" s="28">
        <v>0</v>
      </c>
      <c r="F309" s="24"/>
      <c r="G309" s="24"/>
      <c r="K309" s="33"/>
    </row>
    <row r="310" ht="48.75" customHeight="1" spans="1:11">
      <c r="A310" s="40" t="s">
        <v>257</v>
      </c>
      <c r="B310" s="29"/>
      <c r="C310" s="30">
        <v>14</v>
      </c>
      <c r="D310" s="31">
        <v>14</v>
      </c>
      <c r="E310" s="28">
        <v>8.3</v>
      </c>
      <c r="F310" s="24">
        <f t="shared" ref="F310:F313" si="65">D310/C310*100</f>
        <v>100</v>
      </c>
      <c r="G310" s="24"/>
      <c r="K310" s="33"/>
    </row>
    <row r="311" ht="48.75" customHeight="1" spans="1:11">
      <c r="A311" s="40" t="s">
        <v>258</v>
      </c>
      <c r="B311" s="29">
        <f>SUM(B312:B314)</f>
        <v>4911</v>
      </c>
      <c r="C311" s="29">
        <f>SUM(C312:C314)</f>
        <v>3986</v>
      </c>
      <c r="D311" s="29">
        <f>SUM(D312:D314)</f>
        <v>3986</v>
      </c>
      <c r="E311" s="28">
        <v>4993</v>
      </c>
      <c r="F311" s="24">
        <f t="shared" si="65"/>
        <v>100</v>
      </c>
      <c r="G311" s="24"/>
      <c r="K311" s="33"/>
    </row>
    <row r="312" ht="48.75" customHeight="1" spans="1:11">
      <c r="A312" s="40" t="s">
        <v>259</v>
      </c>
      <c r="B312" s="29"/>
      <c r="C312" s="30"/>
      <c r="D312" s="31"/>
      <c r="E312" s="28">
        <v>0</v>
      </c>
      <c r="F312" s="24"/>
      <c r="G312" s="24"/>
      <c r="K312" s="33"/>
    </row>
    <row r="313" ht="48.75" customHeight="1" spans="1:11">
      <c r="A313" s="40" t="s">
        <v>200</v>
      </c>
      <c r="B313" s="29">
        <v>4911</v>
      </c>
      <c r="C313" s="30">
        <v>3986</v>
      </c>
      <c r="D313" s="31">
        <v>3986</v>
      </c>
      <c r="E313" s="28">
        <v>4993</v>
      </c>
      <c r="F313" s="24">
        <f t="shared" si="65"/>
        <v>100</v>
      </c>
      <c r="G313" s="24"/>
      <c r="K313" s="33"/>
    </row>
    <row r="314" ht="48.75" customHeight="1" spans="1:11">
      <c r="A314" s="40" t="s">
        <v>260</v>
      </c>
      <c r="B314" s="29"/>
      <c r="C314" s="30"/>
      <c r="D314" s="31"/>
      <c r="E314" s="28">
        <v>0</v>
      </c>
      <c r="F314" s="24"/>
      <c r="G314" s="24"/>
      <c r="K314" s="33"/>
    </row>
    <row r="315" s="2" customFormat="1" ht="48.75" customHeight="1" spans="1:11">
      <c r="A315" s="40" t="s">
        <v>261</v>
      </c>
      <c r="B315" s="29">
        <f>SUM(B316:B319)</f>
        <v>97</v>
      </c>
      <c r="C315" s="29">
        <f>SUM(C316:C319)</f>
        <v>212</v>
      </c>
      <c r="D315" s="29">
        <f>SUM(D316:D319)</f>
        <v>212</v>
      </c>
      <c r="E315" s="28">
        <v>164</v>
      </c>
      <c r="F315" s="24"/>
      <c r="G315" s="24"/>
      <c r="H315" s="8"/>
      <c r="K315" s="33"/>
    </row>
    <row r="316" s="2" customFormat="1" ht="48.75" customHeight="1" spans="1:11">
      <c r="A316" s="40" t="s">
        <v>262</v>
      </c>
      <c r="B316" s="29">
        <v>70</v>
      </c>
      <c r="C316" s="30">
        <v>106</v>
      </c>
      <c r="D316" s="31">
        <v>106</v>
      </c>
      <c r="E316" s="28">
        <v>83</v>
      </c>
      <c r="F316" s="24"/>
      <c r="G316" s="24"/>
      <c r="H316" s="8"/>
      <c r="K316" s="33"/>
    </row>
    <row r="317" s="2" customFormat="1" ht="48.75" customHeight="1" spans="1:11">
      <c r="A317" s="40" t="s">
        <v>263</v>
      </c>
      <c r="B317" s="29"/>
      <c r="C317" s="30">
        <v>28</v>
      </c>
      <c r="D317" s="31">
        <v>28</v>
      </c>
      <c r="E317" s="28"/>
      <c r="F317" s="24"/>
      <c r="G317" s="24"/>
      <c r="H317" s="8"/>
      <c r="K317" s="33"/>
    </row>
    <row r="318" s="2" customFormat="1" ht="48.75" customHeight="1" spans="1:11">
      <c r="A318" s="40" t="s">
        <v>27</v>
      </c>
      <c r="B318" s="29">
        <v>27</v>
      </c>
      <c r="C318" s="30">
        <v>29</v>
      </c>
      <c r="D318" s="31">
        <v>29</v>
      </c>
      <c r="E318" s="28">
        <v>51</v>
      </c>
      <c r="F318" s="24"/>
      <c r="G318" s="24"/>
      <c r="H318" s="8"/>
      <c r="K318" s="33"/>
    </row>
    <row r="319" s="2" customFormat="1" ht="48.75" customHeight="1" spans="1:11">
      <c r="A319" s="40" t="s">
        <v>264</v>
      </c>
      <c r="B319" s="29"/>
      <c r="C319" s="30">
        <v>49</v>
      </c>
      <c r="D319" s="31">
        <v>49</v>
      </c>
      <c r="E319" s="28">
        <v>30</v>
      </c>
      <c r="F319" s="24"/>
      <c r="G319" s="24"/>
      <c r="H319" s="8"/>
      <c r="K319" s="33"/>
    </row>
    <row r="320" ht="48.75" customHeight="1" spans="1:11">
      <c r="A320" s="26" t="s">
        <v>265</v>
      </c>
      <c r="B320" s="29">
        <f>SUM(B321)</f>
        <v>0</v>
      </c>
      <c r="C320" s="29">
        <f>SUM(C321)</f>
        <v>928</v>
      </c>
      <c r="D320" s="29">
        <f>SUM(D321)</f>
        <v>771</v>
      </c>
      <c r="E320" s="28">
        <v>201.09</v>
      </c>
      <c r="F320" s="24">
        <f t="shared" ref="F320:F328" si="66">D320/C320*100</f>
        <v>83.0818965517241</v>
      </c>
      <c r="G320" s="24">
        <f t="shared" ref="G320:G328" si="67">(D320-E320)/E320*100</f>
        <v>283.410413247799</v>
      </c>
      <c r="K320" s="33"/>
    </row>
    <row r="321" ht="48.75" customHeight="1" spans="1:11">
      <c r="A321" s="26" t="s">
        <v>266</v>
      </c>
      <c r="B321" s="29"/>
      <c r="C321" s="30">
        <v>928</v>
      </c>
      <c r="D321" s="31">
        <v>771</v>
      </c>
      <c r="E321" s="28">
        <v>201.09</v>
      </c>
      <c r="F321" s="24">
        <f t="shared" si="66"/>
        <v>83.0818965517241</v>
      </c>
      <c r="G321" s="24">
        <f t="shared" si="67"/>
        <v>283.410413247799</v>
      </c>
      <c r="K321" s="33"/>
    </row>
    <row r="322" ht="48.75" customHeight="1" spans="1:11">
      <c r="A322" s="19" t="s">
        <v>267</v>
      </c>
      <c r="B322" s="20">
        <f>B323+B326+B330+B334+B341+B344+B348+B352+B357+B359+B361+B367</f>
        <v>6102</v>
      </c>
      <c r="C322" s="20">
        <f>C323+C326+C330+C334+C341+C344+C348+C352+C357+C359+C361+C367+C364</f>
        <v>14224</v>
      </c>
      <c r="D322" s="20">
        <f>D323+D326+D330+D334+D341+D344+D348+D352+D357+D359+D361+D367+D364</f>
        <v>13936</v>
      </c>
      <c r="E322" s="28">
        <v>13238.64</v>
      </c>
      <c r="F322" s="24">
        <f t="shared" si="66"/>
        <v>97.9752530933633</v>
      </c>
      <c r="G322" s="24">
        <f t="shared" si="67"/>
        <v>5.26761057027006</v>
      </c>
      <c r="K322" s="33"/>
    </row>
    <row r="323" ht="48.75" customHeight="1" spans="1:11">
      <c r="A323" s="26" t="s">
        <v>268</v>
      </c>
      <c r="B323" s="29">
        <f>SUM(B324:B325)</f>
        <v>221</v>
      </c>
      <c r="C323" s="29">
        <f>SUM(C324:C325)</f>
        <v>287</v>
      </c>
      <c r="D323" s="29">
        <f>SUM(D324:D325)</f>
        <v>287</v>
      </c>
      <c r="E323" s="28">
        <v>373</v>
      </c>
      <c r="F323" s="24">
        <f t="shared" si="66"/>
        <v>100</v>
      </c>
      <c r="G323" s="24">
        <f t="shared" si="67"/>
        <v>-23.0563002680965</v>
      </c>
      <c r="K323" s="33"/>
    </row>
    <row r="324" ht="48.75" customHeight="1" spans="1:11">
      <c r="A324" s="26" t="s">
        <v>11</v>
      </c>
      <c r="B324" s="29">
        <v>210</v>
      </c>
      <c r="C324" s="30">
        <v>271</v>
      </c>
      <c r="D324" s="31">
        <v>271</v>
      </c>
      <c r="E324" s="28">
        <v>286</v>
      </c>
      <c r="F324" s="24">
        <f t="shared" si="66"/>
        <v>100</v>
      </c>
      <c r="G324" s="24">
        <f t="shared" si="67"/>
        <v>-5.24475524475525</v>
      </c>
      <c r="K324" s="33"/>
    </row>
    <row r="325" ht="48.75" customHeight="1" spans="1:11">
      <c r="A325" s="26" t="s">
        <v>269</v>
      </c>
      <c r="B325" s="29">
        <v>11</v>
      </c>
      <c r="C325" s="30">
        <v>16</v>
      </c>
      <c r="D325" s="31">
        <v>16</v>
      </c>
      <c r="E325" s="28">
        <v>87</v>
      </c>
      <c r="F325" s="24">
        <f t="shared" si="66"/>
        <v>100</v>
      </c>
      <c r="G325" s="24">
        <f t="shared" si="67"/>
        <v>-81.6091954022989</v>
      </c>
      <c r="K325" s="33"/>
    </row>
    <row r="326" ht="48.75" customHeight="1" spans="1:11">
      <c r="A326" s="26" t="s">
        <v>270</v>
      </c>
      <c r="B326" s="29">
        <f>SUM(B327:B328)</f>
        <v>0</v>
      </c>
      <c r="C326" s="29">
        <f>SUM(C327:C329)</f>
        <v>736</v>
      </c>
      <c r="D326" s="29">
        <f>SUM(D327:D329)</f>
        <v>736</v>
      </c>
      <c r="E326" s="28">
        <v>657</v>
      </c>
      <c r="F326" s="24">
        <f t="shared" si="66"/>
        <v>100</v>
      </c>
      <c r="G326" s="24">
        <f t="shared" si="67"/>
        <v>12.0243531202435</v>
      </c>
      <c r="K326" s="33"/>
    </row>
    <row r="327" ht="48.75" customHeight="1" spans="1:11">
      <c r="A327" s="26" t="s">
        <v>271</v>
      </c>
      <c r="B327" s="29"/>
      <c r="C327" s="30">
        <v>619</v>
      </c>
      <c r="D327" s="31">
        <v>619</v>
      </c>
      <c r="E327" s="28">
        <v>564</v>
      </c>
      <c r="F327" s="24">
        <f t="shared" si="66"/>
        <v>100</v>
      </c>
      <c r="G327" s="24">
        <f t="shared" si="67"/>
        <v>9.75177304964539</v>
      </c>
      <c r="K327" s="33"/>
    </row>
    <row r="328" ht="48.75" customHeight="1" spans="1:11">
      <c r="A328" s="26" t="s">
        <v>272</v>
      </c>
      <c r="B328" s="29"/>
      <c r="C328" s="30">
        <v>2</v>
      </c>
      <c r="D328" s="31">
        <v>2</v>
      </c>
      <c r="E328" s="28">
        <v>93</v>
      </c>
      <c r="F328" s="24">
        <f t="shared" si="66"/>
        <v>100</v>
      </c>
      <c r="G328" s="24">
        <f t="shared" si="67"/>
        <v>-97.8494623655914</v>
      </c>
      <c r="K328" s="33"/>
    </row>
    <row r="329" s="2" customFormat="1" ht="48.75" customHeight="1" spans="1:11">
      <c r="A329" s="26" t="s">
        <v>273</v>
      </c>
      <c r="B329" s="29"/>
      <c r="C329" s="30">
        <v>115</v>
      </c>
      <c r="D329" s="31">
        <v>115</v>
      </c>
      <c r="E329" s="28"/>
      <c r="F329" s="24"/>
      <c r="G329" s="24"/>
      <c r="H329" s="8"/>
      <c r="K329" s="33"/>
    </row>
    <row r="330" ht="48.75" customHeight="1" spans="1:11">
      <c r="A330" s="26" t="s">
        <v>274</v>
      </c>
      <c r="B330" s="29">
        <f>SUM(B331:B333)</f>
        <v>431</v>
      </c>
      <c r="C330" s="29">
        <f>SUM(C331:C333)</f>
        <v>3567</v>
      </c>
      <c r="D330" s="29">
        <f>SUM(D331:D333)</f>
        <v>3567</v>
      </c>
      <c r="E330" s="28">
        <v>2726</v>
      </c>
      <c r="F330" s="24">
        <f t="shared" ref="F330:F338" si="68">D330/C330*100</f>
        <v>100</v>
      </c>
      <c r="G330" s="24">
        <f t="shared" ref="G330:G338" si="69">(D330-E330)/E330*100</f>
        <v>30.8510638297872</v>
      </c>
      <c r="K330" s="33"/>
    </row>
    <row r="331" ht="48.75" customHeight="1" spans="1:11">
      <c r="A331" s="26" t="s">
        <v>275</v>
      </c>
      <c r="B331" s="29">
        <v>117</v>
      </c>
      <c r="C331" s="30">
        <v>195</v>
      </c>
      <c r="D331" s="31">
        <v>195</v>
      </c>
      <c r="E331" s="28">
        <v>191</v>
      </c>
      <c r="F331" s="24">
        <f t="shared" si="68"/>
        <v>100</v>
      </c>
      <c r="G331" s="24">
        <f t="shared" si="69"/>
        <v>2.09424083769633</v>
      </c>
      <c r="K331" s="33"/>
    </row>
    <row r="332" s="1" customFormat="1" ht="48.75" customHeight="1" spans="1:11">
      <c r="A332" s="26" t="s">
        <v>276</v>
      </c>
      <c r="B332" s="41"/>
      <c r="C332" s="30">
        <v>2718</v>
      </c>
      <c r="D332" s="31">
        <v>2718</v>
      </c>
      <c r="E332" s="28">
        <v>2063</v>
      </c>
      <c r="F332" s="24">
        <f t="shared" si="68"/>
        <v>100</v>
      </c>
      <c r="G332" s="24">
        <f t="shared" si="69"/>
        <v>31.7498788172564</v>
      </c>
      <c r="H332" s="25"/>
      <c r="K332" s="33"/>
    </row>
    <row r="333" ht="48.75" customHeight="1" spans="1:11">
      <c r="A333" s="26" t="s">
        <v>277</v>
      </c>
      <c r="B333" s="29">
        <v>314</v>
      </c>
      <c r="C333" s="30">
        <v>654</v>
      </c>
      <c r="D333" s="31">
        <v>654</v>
      </c>
      <c r="E333" s="28">
        <v>472</v>
      </c>
      <c r="F333" s="24">
        <f t="shared" si="68"/>
        <v>100</v>
      </c>
      <c r="G333" s="24">
        <f t="shared" si="69"/>
        <v>38.5593220338983</v>
      </c>
      <c r="K333" s="33"/>
    </row>
    <row r="334" ht="48.75" customHeight="1" spans="1:11">
      <c r="A334" s="26" t="s">
        <v>278</v>
      </c>
      <c r="B334" s="29">
        <f>SUM(B335:B340)</f>
        <v>2485</v>
      </c>
      <c r="C334" s="29">
        <f>SUM(C335:C340)</f>
        <v>4012</v>
      </c>
      <c r="D334" s="29">
        <f>SUM(D335:D340)</f>
        <v>4012</v>
      </c>
      <c r="E334" s="28">
        <v>2856.1</v>
      </c>
      <c r="F334" s="24">
        <f t="shared" si="68"/>
        <v>100</v>
      </c>
      <c r="G334" s="24">
        <f t="shared" si="69"/>
        <v>40.4712720142852</v>
      </c>
      <c r="K334" s="33"/>
    </row>
    <row r="335" ht="48.75" customHeight="1" spans="1:11">
      <c r="A335" s="26" t="s">
        <v>279</v>
      </c>
      <c r="B335" s="29">
        <v>346</v>
      </c>
      <c r="C335" s="30">
        <v>434</v>
      </c>
      <c r="D335" s="31">
        <v>434</v>
      </c>
      <c r="E335" s="28">
        <v>385</v>
      </c>
      <c r="F335" s="24">
        <f t="shared" si="68"/>
        <v>100</v>
      </c>
      <c r="G335" s="24">
        <f t="shared" si="69"/>
        <v>12.7272727272727</v>
      </c>
      <c r="K335" s="33"/>
    </row>
    <row r="336" ht="48.75" customHeight="1" spans="1:11">
      <c r="A336" s="26" t="s">
        <v>280</v>
      </c>
      <c r="B336" s="29">
        <v>351</v>
      </c>
      <c r="C336" s="30">
        <v>349</v>
      </c>
      <c r="D336" s="31">
        <v>349</v>
      </c>
      <c r="E336" s="28">
        <v>431</v>
      </c>
      <c r="F336" s="24">
        <f t="shared" si="68"/>
        <v>100</v>
      </c>
      <c r="G336" s="24">
        <f t="shared" si="69"/>
        <v>-19.0255220417633</v>
      </c>
      <c r="K336" s="33"/>
    </row>
    <row r="337" ht="48.75" customHeight="1" spans="1:11">
      <c r="A337" s="26" t="s">
        <v>281</v>
      </c>
      <c r="B337" s="29">
        <v>1695</v>
      </c>
      <c r="C337" s="30">
        <v>1965</v>
      </c>
      <c r="D337" s="31">
        <v>1965</v>
      </c>
      <c r="E337" s="28">
        <v>1727</v>
      </c>
      <c r="F337" s="24">
        <f t="shared" si="68"/>
        <v>100</v>
      </c>
      <c r="G337" s="24">
        <f t="shared" si="69"/>
        <v>13.7811233352635</v>
      </c>
      <c r="K337" s="33"/>
    </row>
    <row r="338" ht="48.75" customHeight="1" spans="1:11">
      <c r="A338" s="26" t="s">
        <v>282</v>
      </c>
      <c r="B338" s="29">
        <v>36</v>
      </c>
      <c r="C338" s="30">
        <v>780</v>
      </c>
      <c r="D338" s="31">
        <v>780</v>
      </c>
      <c r="E338" s="28">
        <v>190.7</v>
      </c>
      <c r="F338" s="24">
        <f t="shared" si="68"/>
        <v>100</v>
      </c>
      <c r="G338" s="24">
        <f t="shared" si="69"/>
        <v>309.019402202412</v>
      </c>
      <c r="K338" s="33"/>
    </row>
    <row r="339" s="2" customFormat="1" ht="48.75" customHeight="1" spans="1:11">
      <c r="A339" s="26" t="s">
        <v>283</v>
      </c>
      <c r="B339" s="29"/>
      <c r="C339" s="30">
        <v>125</v>
      </c>
      <c r="D339" s="31">
        <v>125</v>
      </c>
      <c r="E339" s="28"/>
      <c r="F339" s="24"/>
      <c r="G339" s="24"/>
      <c r="H339" s="8"/>
      <c r="K339" s="33"/>
    </row>
    <row r="340" ht="48.75" customHeight="1" spans="1:11">
      <c r="A340" s="26" t="s">
        <v>284</v>
      </c>
      <c r="B340" s="29">
        <v>57</v>
      </c>
      <c r="C340" s="30">
        <v>359</v>
      </c>
      <c r="D340" s="31">
        <v>359</v>
      </c>
      <c r="E340" s="28">
        <v>122.4</v>
      </c>
      <c r="F340" s="24">
        <f>D340/C340*100</f>
        <v>100</v>
      </c>
      <c r="G340" s="24">
        <f>(D340-E340)/E340*100</f>
        <v>193.300653594771</v>
      </c>
      <c r="K340" s="33"/>
    </row>
    <row r="341" ht="48.75" customHeight="1" spans="1:11">
      <c r="A341" s="26" t="s">
        <v>285</v>
      </c>
      <c r="B341" s="29">
        <f>SUM(B342:B343)</f>
        <v>0</v>
      </c>
      <c r="C341" s="29">
        <f>SUM(C342:C343)</f>
        <v>1</v>
      </c>
      <c r="D341" s="29">
        <f>SUM(D342:D343)</f>
        <v>1</v>
      </c>
      <c r="E341" s="28">
        <v>0</v>
      </c>
      <c r="F341" s="24"/>
      <c r="G341" s="24"/>
      <c r="K341" s="33"/>
    </row>
    <row r="342" ht="48.75" customHeight="1" spans="1:11">
      <c r="A342" s="26" t="s">
        <v>286</v>
      </c>
      <c r="B342" s="29"/>
      <c r="C342" s="30"/>
      <c r="D342" s="31"/>
      <c r="E342" s="28">
        <v>0</v>
      </c>
      <c r="F342" s="24"/>
      <c r="G342" s="24"/>
      <c r="K342" s="33"/>
    </row>
    <row r="343" ht="48.75" customHeight="1" spans="1:11">
      <c r="A343" s="26" t="s">
        <v>287</v>
      </c>
      <c r="B343" s="29"/>
      <c r="C343" s="30">
        <v>1</v>
      </c>
      <c r="D343" s="31">
        <v>1</v>
      </c>
      <c r="E343" s="28">
        <v>0</v>
      </c>
      <c r="F343" s="24"/>
      <c r="G343" s="24"/>
      <c r="K343" s="33"/>
    </row>
    <row r="344" ht="48.75" customHeight="1" spans="1:11">
      <c r="A344" s="26" t="s">
        <v>288</v>
      </c>
      <c r="B344" s="29">
        <f>SUM(B345:B347)</f>
        <v>2056</v>
      </c>
      <c r="C344" s="29">
        <f>SUM(C345:C347)</f>
        <v>2506</v>
      </c>
      <c r="D344" s="29">
        <f>SUM(D345:D347)</f>
        <v>2506</v>
      </c>
      <c r="E344" s="28">
        <v>2083.85</v>
      </c>
      <c r="F344" s="24">
        <f>D344/C344*100</f>
        <v>100</v>
      </c>
      <c r="G344" s="24">
        <f>(D344-E344)/E344*100</f>
        <v>20.2581759723589</v>
      </c>
      <c r="K344" s="33"/>
    </row>
    <row r="345" s="1" customFormat="1" ht="48.75" customHeight="1" spans="1:11">
      <c r="A345" s="26" t="s">
        <v>289</v>
      </c>
      <c r="B345" s="29"/>
      <c r="C345" s="30"/>
      <c r="D345" s="31"/>
      <c r="E345" s="28">
        <v>0</v>
      </c>
      <c r="F345" s="24"/>
      <c r="G345" s="24"/>
      <c r="H345" s="25"/>
      <c r="K345" s="33"/>
    </row>
    <row r="346" ht="48.75" customHeight="1" spans="1:11">
      <c r="A346" s="26" t="s">
        <v>290</v>
      </c>
      <c r="B346" s="29"/>
      <c r="C346" s="30"/>
      <c r="D346" s="31"/>
      <c r="E346" s="28">
        <v>84.1</v>
      </c>
      <c r="F346" s="24"/>
      <c r="G346" s="24"/>
      <c r="K346" s="33"/>
    </row>
    <row r="347" ht="48.75" customHeight="1" spans="1:11">
      <c r="A347" s="26" t="s">
        <v>291</v>
      </c>
      <c r="B347" s="29">
        <v>2056</v>
      </c>
      <c r="C347" s="30">
        <v>2506</v>
      </c>
      <c r="D347" s="31">
        <v>2506</v>
      </c>
      <c r="E347" s="28">
        <v>1999.75</v>
      </c>
      <c r="F347" s="24">
        <f>D347/C347*100</f>
        <v>100</v>
      </c>
      <c r="G347" s="24">
        <f>(D347-E347)/E347*100</f>
        <v>25.3156644580573</v>
      </c>
      <c r="K347" s="33"/>
    </row>
    <row r="348" ht="48.75" customHeight="1" spans="1:11">
      <c r="A348" s="26" t="s">
        <v>292</v>
      </c>
      <c r="B348" s="29">
        <f>SUM(B349:B351)</f>
        <v>0</v>
      </c>
      <c r="C348" s="30"/>
      <c r="D348" s="31"/>
      <c r="E348" s="28">
        <v>0</v>
      </c>
      <c r="F348" s="24"/>
      <c r="G348" s="24"/>
      <c r="K348" s="33"/>
    </row>
    <row r="349" ht="48.75" customHeight="1" spans="1:11">
      <c r="A349" s="26" t="s">
        <v>11</v>
      </c>
      <c r="B349" s="29"/>
      <c r="C349" s="30"/>
      <c r="D349" s="31"/>
      <c r="E349" s="28">
        <v>0</v>
      </c>
      <c r="F349" s="24"/>
      <c r="G349" s="24"/>
      <c r="K349" s="33"/>
    </row>
    <row r="350" ht="48.75" customHeight="1" spans="1:11">
      <c r="A350" s="26" t="s">
        <v>293</v>
      </c>
      <c r="B350" s="29"/>
      <c r="C350" s="30"/>
      <c r="D350" s="31"/>
      <c r="E350" s="28">
        <v>0</v>
      </c>
      <c r="F350" s="24"/>
      <c r="G350" s="24"/>
      <c r="K350" s="33"/>
    </row>
    <row r="351" ht="48.75" customHeight="1" spans="1:11">
      <c r="A351" s="26" t="s">
        <v>294</v>
      </c>
      <c r="B351" s="29"/>
      <c r="C351" s="30"/>
      <c r="D351" s="31"/>
      <c r="E351" s="28">
        <v>0</v>
      </c>
      <c r="F351" s="24"/>
      <c r="G351" s="24"/>
      <c r="K351" s="33"/>
    </row>
    <row r="352" ht="48.75" customHeight="1" spans="1:11">
      <c r="A352" s="26" t="s">
        <v>295</v>
      </c>
      <c r="B352" s="29">
        <f>SUM(B353:B356)</f>
        <v>909</v>
      </c>
      <c r="C352" s="29">
        <f>SUM(C353:C356)</f>
        <v>1104</v>
      </c>
      <c r="D352" s="29">
        <f>SUM(D353:D356)</f>
        <v>1104</v>
      </c>
      <c r="E352" s="28">
        <v>1903.69</v>
      </c>
      <c r="F352" s="24">
        <f t="shared" ref="F352:F362" si="70">D352/C352*100</f>
        <v>100</v>
      </c>
      <c r="G352" s="24"/>
      <c r="K352" s="33"/>
    </row>
    <row r="353" ht="48.75" customHeight="1" spans="1:11">
      <c r="A353" s="26" t="s">
        <v>296</v>
      </c>
      <c r="B353" s="29">
        <v>749</v>
      </c>
      <c r="C353" s="30">
        <v>756</v>
      </c>
      <c r="D353" s="31">
        <v>756</v>
      </c>
      <c r="E353" s="28">
        <v>1049.87</v>
      </c>
      <c r="F353" s="24">
        <f t="shared" si="70"/>
        <v>100</v>
      </c>
      <c r="G353" s="24"/>
      <c r="K353" s="33"/>
    </row>
    <row r="354" ht="48.75" customHeight="1" spans="1:11">
      <c r="A354" s="26" t="s">
        <v>297</v>
      </c>
      <c r="B354" s="29">
        <v>160</v>
      </c>
      <c r="C354" s="30">
        <v>178</v>
      </c>
      <c r="D354" s="31">
        <v>178</v>
      </c>
      <c r="E354" s="28">
        <v>507.82</v>
      </c>
      <c r="F354" s="24">
        <f t="shared" si="70"/>
        <v>100</v>
      </c>
      <c r="G354" s="24"/>
      <c r="K354" s="33"/>
    </row>
    <row r="355" ht="48.75" customHeight="1" spans="1:11">
      <c r="A355" s="26" t="s">
        <v>298</v>
      </c>
      <c r="B355" s="29"/>
      <c r="C355" s="30">
        <v>140</v>
      </c>
      <c r="D355" s="31">
        <v>140</v>
      </c>
      <c r="E355" s="28">
        <v>157</v>
      </c>
      <c r="F355" s="24">
        <f t="shared" si="70"/>
        <v>100</v>
      </c>
      <c r="G355" s="24"/>
      <c r="K355" s="33"/>
    </row>
    <row r="356" ht="48.75" customHeight="1" spans="1:11">
      <c r="A356" s="26" t="s">
        <v>299</v>
      </c>
      <c r="B356" s="29"/>
      <c r="C356" s="30">
        <v>30</v>
      </c>
      <c r="D356" s="31">
        <v>30</v>
      </c>
      <c r="E356" s="28">
        <v>189</v>
      </c>
      <c r="F356" s="24">
        <f t="shared" si="70"/>
        <v>100</v>
      </c>
      <c r="G356" s="24"/>
      <c r="K356" s="33"/>
    </row>
    <row r="357" ht="48.75" customHeight="1" spans="1:11">
      <c r="A357" s="26" t="s">
        <v>300</v>
      </c>
      <c r="B357" s="29"/>
      <c r="C357" s="30">
        <v>212</v>
      </c>
      <c r="D357" s="31">
        <v>212</v>
      </c>
      <c r="E357" s="28">
        <v>1167</v>
      </c>
      <c r="F357" s="24">
        <f t="shared" si="70"/>
        <v>100</v>
      </c>
      <c r="G357" s="24"/>
      <c r="K357" s="33"/>
    </row>
    <row r="358" ht="48.75" customHeight="1" spans="1:11">
      <c r="A358" s="26" t="s">
        <v>301</v>
      </c>
      <c r="B358" s="29"/>
      <c r="C358" s="30">
        <v>212</v>
      </c>
      <c r="D358" s="31">
        <v>212</v>
      </c>
      <c r="E358" s="28">
        <v>1167</v>
      </c>
      <c r="F358" s="24">
        <f t="shared" si="70"/>
        <v>100</v>
      </c>
      <c r="G358" s="24"/>
      <c r="K358" s="33"/>
    </row>
    <row r="359" ht="48.75" customHeight="1" spans="1:11">
      <c r="A359" s="26" t="s">
        <v>302</v>
      </c>
      <c r="B359" s="29">
        <f>B360</f>
        <v>0</v>
      </c>
      <c r="C359" s="29">
        <f>C360</f>
        <v>1160</v>
      </c>
      <c r="D359" s="29">
        <f>D360</f>
        <v>1160</v>
      </c>
      <c r="E359" s="28">
        <v>888</v>
      </c>
      <c r="F359" s="24">
        <f t="shared" si="70"/>
        <v>100</v>
      </c>
      <c r="G359" s="24"/>
      <c r="K359" s="33"/>
    </row>
    <row r="360" ht="48.75" customHeight="1" spans="1:11">
      <c r="A360" s="26" t="s">
        <v>303</v>
      </c>
      <c r="B360" s="29"/>
      <c r="C360" s="30">
        <v>1160</v>
      </c>
      <c r="D360" s="31">
        <v>1160</v>
      </c>
      <c r="E360" s="28">
        <v>888</v>
      </c>
      <c r="F360" s="24">
        <f t="shared" si="70"/>
        <v>100</v>
      </c>
      <c r="G360" s="24"/>
      <c r="K360" s="33"/>
    </row>
    <row r="361" ht="48.75" customHeight="1" spans="1:11">
      <c r="A361" s="26" t="s">
        <v>304</v>
      </c>
      <c r="B361" s="29">
        <f>SUM(B362:B363)</f>
        <v>0</v>
      </c>
      <c r="C361" s="29">
        <f>SUM(C362:C363)</f>
        <v>64</v>
      </c>
      <c r="D361" s="29">
        <f>SUM(D362:D363)</f>
        <v>64</v>
      </c>
      <c r="E361" s="28">
        <v>33</v>
      </c>
      <c r="F361" s="24">
        <f t="shared" si="70"/>
        <v>100</v>
      </c>
      <c r="G361" s="24"/>
      <c r="K361" s="33"/>
    </row>
    <row r="362" ht="48.75" customHeight="1" spans="1:11">
      <c r="A362" s="26" t="s">
        <v>305</v>
      </c>
      <c r="B362" s="29"/>
      <c r="C362" s="30">
        <v>63</v>
      </c>
      <c r="D362" s="31">
        <v>63</v>
      </c>
      <c r="E362" s="28">
        <v>33</v>
      </c>
      <c r="F362" s="24">
        <f t="shared" si="70"/>
        <v>100</v>
      </c>
      <c r="G362" s="24"/>
      <c r="K362" s="33"/>
    </row>
    <row r="363" s="2" customFormat="1" ht="48.75" customHeight="1" spans="1:11">
      <c r="A363" s="26" t="s">
        <v>306</v>
      </c>
      <c r="B363" s="29"/>
      <c r="C363" s="30">
        <v>1</v>
      </c>
      <c r="D363" s="31">
        <v>1</v>
      </c>
      <c r="E363" s="28"/>
      <c r="F363" s="24"/>
      <c r="G363" s="24"/>
      <c r="H363" s="8"/>
      <c r="K363" s="33"/>
    </row>
    <row r="364" s="2" customFormat="1" ht="48.75" customHeight="1" spans="1:11">
      <c r="A364" s="26" t="s">
        <v>307</v>
      </c>
      <c r="B364" s="29">
        <f>SUM(B365:B366)</f>
        <v>0</v>
      </c>
      <c r="C364" s="29">
        <f>SUM(C365:C366)</f>
        <v>42</v>
      </c>
      <c r="D364" s="29">
        <f>SUM(D365:D366)</f>
        <v>42</v>
      </c>
      <c r="E364" s="28"/>
      <c r="F364" s="24"/>
      <c r="G364" s="24"/>
      <c r="H364" s="8"/>
      <c r="K364" s="33"/>
    </row>
    <row r="365" s="2" customFormat="1" ht="48.75" customHeight="1" spans="1:11">
      <c r="A365" s="26" t="s">
        <v>262</v>
      </c>
      <c r="B365" s="29"/>
      <c r="C365" s="30">
        <v>38</v>
      </c>
      <c r="D365" s="31">
        <v>38</v>
      </c>
      <c r="E365" s="28"/>
      <c r="F365" s="24"/>
      <c r="G365" s="24"/>
      <c r="H365" s="8"/>
      <c r="K365" s="33"/>
    </row>
    <row r="366" s="2" customFormat="1" ht="48.75" customHeight="1" spans="1:11">
      <c r="A366" s="26" t="s">
        <v>38</v>
      </c>
      <c r="B366" s="29"/>
      <c r="C366" s="30">
        <v>4</v>
      </c>
      <c r="D366" s="31">
        <v>4</v>
      </c>
      <c r="E366" s="28"/>
      <c r="F366" s="24"/>
      <c r="G366" s="24"/>
      <c r="H366" s="8"/>
      <c r="K366" s="33"/>
    </row>
    <row r="367" ht="48.75" customHeight="1" spans="1:11">
      <c r="A367" s="26" t="s">
        <v>308</v>
      </c>
      <c r="B367" s="29">
        <f>SUM(B368)</f>
        <v>0</v>
      </c>
      <c r="C367" s="29">
        <f>SUM(C368)</f>
        <v>533</v>
      </c>
      <c r="D367" s="29">
        <f>SUM(D368)</f>
        <v>245</v>
      </c>
      <c r="E367" s="28">
        <v>553</v>
      </c>
      <c r="F367" s="24">
        <f t="shared" ref="F367:F380" si="71">D367/C367*100</f>
        <v>45.9662288930582</v>
      </c>
      <c r="G367" s="24">
        <f t="shared" ref="G367:G373" si="72">(D367-E367)/E367*100</f>
        <v>-55.6962025316456</v>
      </c>
      <c r="K367" s="33"/>
    </row>
    <row r="368" ht="48.75" customHeight="1" spans="1:11">
      <c r="A368" s="26" t="s">
        <v>309</v>
      </c>
      <c r="B368" s="29"/>
      <c r="C368" s="30">
        <v>533</v>
      </c>
      <c r="D368" s="31">
        <v>245</v>
      </c>
      <c r="E368" s="28">
        <v>553</v>
      </c>
      <c r="F368" s="24">
        <f t="shared" si="71"/>
        <v>45.9662288930582</v>
      </c>
      <c r="G368" s="24">
        <f t="shared" si="72"/>
        <v>-55.6962025316456</v>
      </c>
      <c r="K368" s="33"/>
    </row>
    <row r="369" ht="48.75" customHeight="1" spans="1:11">
      <c r="A369" s="19" t="s">
        <v>310</v>
      </c>
      <c r="B369" s="20">
        <f>B370+B373+B376+B380+B383</f>
        <v>477</v>
      </c>
      <c r="C369" s="20">
        <f>C370+C373+C376+C380+C383</f>
        <v>2365</v>
      </c>
      <c r="D369" s="20">
        <f>D370+D373+D376+D380+D383</f>
        <v>1991</v>
      </c>
      <c r="E369" s="28">
        <v>1201.23</v>
      </c>
      <c r="F369" s="24">
        <f t="shared" si="71"/>
        <v>84.1860465116279</v>
      </c>
      <c r="G369" s="24">
        <f t="shared" si="72"/>
        <v>65.7467762210401</v>
      </c>
      <c r="K369" s="33"/>
    </row>
    <row r="370" ht="48.75" customHeight="1" spans="1:11">
      <c r="A370" s="26" t="s">
        <v>311</v>
      </c>
      <c r="B370" s="29">
        <f>SUM(B371:B372)</f>
        <v>454</v>
      </c>
      <c r="C370" s="29">
        <f>SUM(C371:C372)</f>
        <v>480</v>
      </c>
      <c r="D370" s="29">
        <f>SUM(D371:D372)</f>
        <v>480</v>
      </c>
      <c r="E370" s="28">
        <v>520</v>
      </c>
      <c r="F370" s="24">
        <f t="shared" si="71"/>
        <v>100</v>
      </c>
      <c r="G370" s="24">
        <f t="shared" si="72"/>
        <v>-7.69230769230769</v>
      </c>
      <c r="K370" s="33"/>
    </row>
    <row r="371" ht="48.75" customHeight="1" spans="1:11">
      <c r="A371" s="26" t="s">
        <v>11</v>
      </c>
      <c r="B371" s="29">
        <v>426</v>
      </c>
      <c r="C371" s="30">
        <v>354</v>
      </c>
      <c r="D371" s="31">
        <v>354</v>
      </c>
      <c r="E371" s="28">
        <v>365</v>
      </c>
      <c r="F371" s="24">
        <f t="shared" si="71"/>
        <v>100</v>
      </c>
      <c r="G371" s="24">
        <f t="shared" si="72"/>
        <v>-3.01369863013699</v>
      </c>
      <c r="K371" s="33"/>
    </row>
    <row r="372" ht="48.75" customHeight="1" spans="1:11">
      <c r="A372" s="26" t="s">
        <v>312</v>
      </c>
      <c r="B372" s="29">
        <v>28</v>
      </c>
      <c r="C372" s="30">
        <v>126</v>
      </c>
      <c r="D372" s="31">
        <v>126</v>
      </c>
      <c r="E372" s="28">
        <v>225</v>
      </c>
      <c r="F372" s="24">
        <f t="shared" si="71"/>
        <v>100</v>
      </c>
      <c r="G372" s="24">
        <f t="shared" si="72"/>
        <v>-44</v>
      </c>
      <c r="K372" s="33"/>
    </row>
    <row r="373" ht="48.75" customHeight="1" spans="1:11">
      <c r="A373" s="26" t="s">
        <v>313</v>
      </c>
      <c r="B373" s="29">
        <f>SUM(B375)</f>
        <v>0</v>
      </c>
      <c r="C373" s="30">
        <v>15</v>
      </c>
      <c r="D373" s="31">
        <v>15</v>
      </c>
      <c r="E373" s="28">
        <v>21</v>
      </c>
      <c r="F373" s="24">
        <f t="shared" si="71"/>
        <v>100</v>
      </c>
      <c r="G373" s="24">
        <f t="shared" si="72"/>
        <v>-28.5714285714286</v>
      </c>
      <c r="K373" s="33"/>
    </row>
    <row r="374" ht="48.75" customHeight="1" spans="1:11">
      <c r="A374" s="26" t="s">
        <v>314</v>
      </c>
      <c r="B374" s="29"/>
      <c r="C374" s="30">
        <v>3</v>
      </c>
      <c r="D374" s="31">
        <v>3</v>
      </c>
      <c r="E374" s="28">
        <v>5</v>
      </c>
      <c r="F374" s="24">
        <f t="shared" si="71"/>
        <v>100</v>
      </c>
      <c r="G374" s="24"/>
      <c r="K374" s="33"/>
    </row>
    <row r="375" s="1" customFormat="1" ht="48.75" customHeight="1" spans="1:11">
      <c r="A375" s="26" t="s">
        <v>315</v>
      </c>
      <c r="B375" s="29"/>
      <c r="C375" s="30">
        <v>12</v>
      </c>
      <c r="D375" s="31">
        <v>12</v>
      </c>
      <c r="E375" s="28">
        <v>16</v>
      </c>
      <c r="F375" s="24">
        <f t="shared" si="71"/>
        <v>100</v>
      </c>
      <c r="G375" s="24">
        <f t="shared" ref="G375:G379" si="73">(D375-E375)/E375*100</f>
        <v>-25</v>
      </c>
      <c r="H375" s="25"/>
      <c r="K375" s="33"/>
    </row>
    <row r="376" ht="48.75" customHeight="1" spans="1:11">
      <c r="A376" s="26" t="s">
        <v>316</v>
      </c>
      <c r="B376" s="29">
        <f>SUM(B377:B379)</f>
        <v>23</v>
      </c>
      <c r="C376" s="29">
        <f>SUM(C377:C379)</f>
        <v>1581</v>
      </c>
      <c r="D376" s="29">
        <f>SUM(D377:D379)</f>
        <v>1390</v>
      </c>
      <c r="E376" s="28">
        <v>660.62</v>
      </c>
      <c r="F376" s="24">
        <f t="shared" si="71"/>
        <v>87.9190385831752</v>
      </c>
      <c r="G376" s="24">
        <f t="shared" si="73"/>
        <v>110.408404226333</v>
      </c>
      <c r="K376" s="33"/>
    </row>
    <row r="377" ht="48.75" customHeight="1" spans="1:11">
      <c r="A377" s="26" t="s">
        <v>317</v>
      </c>
      <c r="B377" s="29">
        <v>23</v>
      </c>
      <c r="C377" s="30">
        <v>84</v>
      </c>
      <c r="D377" s="31">
        <v>84</v>
      </c>
      <c r="E377" s="28">
        <v>53.36</v>
      </c>
      <c r="F377" s="24">
        <f t="shared" si="71"/>
        <v>100</v>
      </c>
      <c r="G377" s="24">
        <f t="shared" si="73"/>
        <v>57.4212893553223</v>
      </c>
      <c r="K377" s="33"/>
    </row>
    <row r="378" ht="48.75" customHeight="1" spans="1:11">
      <c r="A378" s="26" t="s">
        <v>318</v>
      </c>
      <c r="B378" s="29"/>
      <c r="C378" s="30">
        <v>1117</v>
      </c>
      <c r="D378" s="31">
        <v>1117</v>
      </c>
      <c r="E378" s="28">
        <v>457.76</v>
      </c>
      <c r="F378" s="24">
        <f t="shared" si="71"/>
        <v>100</v>
      </c>
      <c r="G378" s="24">
        <f t="shared" si="73"/>
        <v>144.014330653618</v>
      </c>
      <c r="K378" s="33"/>
    </row>
    <row r="379" ht="48.75" customHeight="1" spans="1:11">
      <c r="A379" s="26" t="s">
        <v>319</v>
      </c>
      <c r="B379" s="29"/>
      <c r="C379" s="30">
        <v>380</v>
      </c>
      <c r="D379" s="31">
        <v>189</v>
      </c>
      <c r="E379" s="28">
        <v>149.5</v>
      </c>
      <c r="F379" s="24">
        <f t="shared" si="71"/>
        <v>49.7368421052632</v>
      </c>
      <c r="G379" s="24">
        <f t="shared" si="73"/>
        <v>26.4214046822742</v>
      </c>
      <c r="K379" s="33"/>
    </row>
    <row r="380" ht="48.75" customHeight="1" spans="1:11">
      <c r="A380" s="26" t="s">
        <v>320</v>
      </c>
      <c r="B380" s="29">
        <f>SUM(B381)</f>
        <v>0</v>
      </c>
      <c r="C380" s="30">
        <v>104</v>
      </c>
      <c r="D380" s="31">
        <v>104</v>
      </c>
      <c r="E380" s="28">
        <v>-0.389999999999986</v>
      </c>
      <c r="F380" s="24">
        <f t="shared" si="71"/>
        <v>100</v>
      </c>
      <c r="G380" s="24"/>
      <c r="K380" s="33"/>
    </row>
    <row r="381" ht="48.75" customHeight="1" spans="1:11">
      <c r="A381" s="26" t="s">
        <v>321</v>
      </c>
      <c r="B381" s="29"/>
      <c r="C381" s="30">
        <v>0</v>
      </c>
      <c r="D381" s="31">
        <v>0</v>
      </c>
      <c r="E381" s="28">
        <v>-0.389999999999986</v>
      </c>
      <c r="F381" s="24"/>
      <c r="G381" s="24"/>
      <c r="K381" s="33"/>
    </row>
    <row r="382" s="2" customFormat="1" ht="48.75" customHeight="1" spans="1:11">
      <c r="A382" s="26" t="s">
        <v>322</v>
      </c>
      <c r="B382" s="29"/>
      <c r="C382" s="30">
        <v>104</v>
      </c>
      <c r="D382" s="31">
        <v>104</v>
      </c>
      <c r="E382" s="28"/>
      <c r="F382" s="24"/>
      <c r="G382" s="24"/>
      <c r="H382" s="8"/>
      <c r="K382" s="33"/>
    </row>
    <row r="383" ht="48.75" customHeight="1" spans="1:11">
      <c r="A383" s="26" t="s">
        <v>323</v>
      </c>
      <c r="B383" s="29">
        <f>SUM(B384)</f>
        <v>0</v>
      </c>
      <c r="C383" s="29">
        <f>SUM(C384)</f>
        <v>185</v>
      </c>
      <c r="D383" s="29">
        <f>SUM(D384)</f>
        <v>2</v>
      </c>
      <c r="E383" s="28">
        <v>-70</v>
      </c>
      <c r="F383" s="24">
        <f t="shared" ref="F383:F387" si="74">D383/C383*100</f>
        <v>1.08108108108108</v>
      </c>
      <c r="G383" s="24">
        <f t="shared" ref="G383:G387" si="75">(D383-E383)/E383*100</f>
        <v>-102.857142857143</v>
      </c>
      <c r="K383" s="33"/>
    </row>
    <row r="384" ht="48.75" customHeight="1" spans="1:11">
      <c r="A384" s="26" t="s">
        <v>324</v>
      </c>
      <c r="B384" s="29"/>
      <c r="C384" s="30">
        <v>185</v>
      </c>
      <c r="D384" s="31">
        <v>2</v>
      </c>
      <c r="E384" s="28">
        <v>-70</v>
      </c>
      <c r="F384" s="24">
        <f t="shared" si="74"/>
        <v>1.08108108108108</v>
      </c>
      <c r="G384" s="24">
        <f t="shared" si="75"/>
        <v>-102.857142857143</v>
      </c>
      <c r="K384" s="33"/>
    </row>
    <row r="385" ht="48.75" customHeight="1" spans="1:11">
      <c r="A385" s="19" t="s">
        <v>325</v>
      </c>
      <c r="B385" s="20">
        <f>B386+B392+B394+B397+B399</f>
        <v>1917</v>
      </c>
      <c r="C385" s="20">
        <f>C386+C392+C394+C397+C399</f>
        <v>13516</v>
      </c>
      <c r="D385" s="20">
        <f>D386+D392+D394+D397+D399</f>
        <v>12630</v>
      </c>
      <c r="E385" s="28">
        <v>22039.19</v>
      </c>
      <c r="F385" s="24">
        <f t="shared" si="74"/>
        <v>93.4448061556674</v>
      </c>
      <c r="G385" s="24">
        <f t="shared" si="75"/>
        <v>-42.6929937080265</v>
      </c>
      <c r="K385" s="33"/>
    </row>
    <row r="386" ht="48.75" customHeight="1" spans="1:11">
      <c r="A386" s="26" t="s">
        <v>326</v>
      </c>
      <c r="B386" s="29">
        <f>SUM(B387:B391)</f>
        <v>846</v>
      </c>
      <c r="C386" s="29">
        <f>SUM(C387:C391)</f>
        <v>1435</v>
      </c>
      <c r="D386" s="29">
        <f>SUM(D387:D391)</f>
        <v>1435</v>
      </c>
      <c r="E386" s="28">
        <v>5161</v>
      </c>
      <c r="F386" s="24">
        <f t="shared" si="74"/>
        <v>100</v>
      </c>
      <c r="G386" s="24">
        <f t="shared" si="75"/>
        <v>-72.195310986243</v>
      </c>
      <c r="K386" s="33"/>
    </row>
    <row r="387" ht="48.75" customHeight="1" spans="1:11">
      <c r="A387" s="26" t="s">
        <v>11</v>
      </c>
      <c r="B387" s="29">
        <v>205</v>
      </c>
      <c r="C387" s="30">
        <v>273</v>
      </c>
      <c r="D387" s="31">
        <v>273</v>
      </c>
      <c r="E387" s="28">
        <v>271</v>
      </c>
      <c r="F387" s="24">
        <f t="shared" si="74"/>
        <v>100</v>
      </c>
      <c r="G387" s="24">
        <f t="shared" si="75"/>
        <v>0.738007380073801</v>
      </c>
      <c r="K387" s="33"/>
    </row>
    <row r="388" ht="48.75" customHeight="1" spans="1:11">
      <c r="A388" s="26" t="s">
        <v>12</v>
      </c>
      <c r="B388" s="29"/>
      <c r="C388" s="30"/>
      <c r="D388" s="31"/>
      <c r="E388" s="28">
        <v>0</v>
      </c>
      <c r="F388" s="24"/>
      <c r="G388" s="24"/>
      <c r="K388" s="33"/>
    </row>
    <row r="389" ht="48.75" customHeight="1" spans="1:11">
      <c r="A389" s="26" t="s">
        <v>327</v>
      </c>
      <c r="B389" s="29">
        <v>380</v>
      </c>
      <c r="C389" s="30">
        <v>564</v>
      </c>
      <c r="D389" s="31">
        <v>564</v>
      </c>
      <c r="E389" s="28">
        <v>2154</v>
      </c>
      <c r="F389" s="24">
        <f t="shared" ref="F389:F394" si="76">D389/C389*100</f>
        <v>100</v>
      </c>
      <c r="G389" s="24">
        <f t="shared" ref="G389:G394" si="77">(D389-E389)/E389*100</f>
        <v>-73.8161559888579</v>
      </c>
      <c r="K389" s="33"/>
    </row>
    <row r="390" ht="48.75" customHeight="1" spans="1:11">
      <c r="A390" s="26" t="s">
        <v>328</v>
      </c>
      <c r="B390" s="29">
        <v>33</v>
      </c>
      <c r="C390" s="30">
        <v>62</v>
      </c>
      <c r="D390" s="31">
        <v>62</v>
      </c>
      <c r="E390" s="28">
        <v>49</v>
      </c>
      <c r="F390" s="24">
        <f t="shared" si="76"/>
        <v>100</v>
      </c>
      <c r="G390" s="24"/>
      <c r="K390" s="33"/>
    </row>
    <row r="391" ht="48.75" customHeight="1" spans="1:11">
      <c r="A391" s="26" t="s">
        <v>329</v>
      </c>
      <c r="B391" s="29">
        <v>228</v>
      </c>
      <c r="C391" s="30">
        <v>536</v>
      </c>
      <c r="D391" s="31">
        <v>536</v>
      </c>
      <c r="E391" s="28">
        <v>2687</v>
      </c>
      <c r="F391" s="24">
        <f t="shared" si="76"/>
        <v>100</v>
      </c>
      <c r="G391" s="24">
        <f t="shared" si="77"/>
        <v>-80.0521027167845</v>
      </c>
      <c r="K391" s="33"/>
    </row>
    <row r="392" ht="48.75" customHeight="1" spans="1:11">
      <c r="A392" s="26" t="s">
        <v>330</v>
      </c>
      <c r="B392" s="29">
        <f>SUM(B393)</f>
        <v>0</v>
      </c>
      <c r="C392" s="30">
        <v>30</v>
      </c>
      <c r="D392" s="31">
        <v>30</v>
      </c>
      <c r="E392" s="28">
        <v>29</v>
      </c>
      <c r="F392" s="24">
        <f t="shared" si="76"/>
        <v>100</v>
      </c>
      <c r="G392" s="24">
        <f t="shared" si="77"/>
        <v>3.44827586206897</v>
      </c>
      <c r="K392" s="33"/>
    </row>
    <row r="393" ht="48.75" customHeight="1" spans="1:11">
      <c r="A393" s="26" t="s">
        <v>331</v>
      </c>
      <c r="B393" s="29"/>
      <c r="C393" s="30">
        <v>30</v>
      </c>
      <c r="D393" s="31">
        <v>30</v>
      </c>
      <c r="E393" s="28">
        <v>29</v>
      </c>
      <c r="F393" s="24">
        <f t="shared" si="76"/>
        <v>100</v>
      </c>
      <c r="G393" s="24">
        <f t="shared" si="77"/>
        <v>3.44827586206897</v>
      </c>
      <c r="K393" s="33"/>
    </row>
    <row r="394" ht="48.75" customHeight="1" spans="1:11">
      <c r="A394" s="26" t="s">
        <v>332</v>
      </c>
      <c r="B394" s="29">
        <f>SUM(B395:B396)</f>
        <v>503</v>
      </c>
      <c r="C394" s="29">
        <f>SUM(C395:C396)</f>
        <v>-287</v>
      </c>
      <c r="D394" s="29">
        <f>SUM(D395:D396)</f>
        <v>-287</v>
      </c>
      <c r="E394" s="28">
        <v>6016</v>
      </c>
      <c r="F394" s="24">
        <f t="shared" si="76"/>
        <v>100</v>
      </c>
      <c r="G394" s="24">
        <f t="shared" si="77"/>
        <v>-104.770611702128</v>
      </c>
      <c r="K394" s="33"/>
    </row>
    <row r="395" ht="48.75" customHeight="1" spans="1:11">
      <c r="A395" s="26" t="s">
        <v>333</v>
      </c>
      <c r="B395" s="29"/>
      <c r="C395" s="30"/>
      <c r="D395" s="31"/>
      <c r="E395" s="28">
        <v>0</v>
      </c>
      <c r="F395" s="24"/>
      <c r="G395" s="24"/>
      <c r="K395" s="33"/>
    </row>
    <row r="396" ht="48.75" customHeight="1" spans="1:11">
      <c r="A396" s="26" t="s">
        <v>334</v>
      </c>
      <c r="B396" s="29">
        <v>503</v>
      </c>
      <c r="C396" s="30">
        <v>-287</v>
      </c>
      <c r="D396" s="31">
        <v>-287</v>
      </c>
      <c r="E396" s="28">
        <v>6016</v>
      </c>
      <c r="F396" s="24">
        <f t="shared" ref="F396:F403" si="78">D396/C396*100</f>
        <v>100</v>
      </c>
      <c r="G396" s="24">
        <f t="shared" ref="G396:G403" si="79">(D396-E396)/E396*100</f>
        <v>-104.770611702128</v>
      </c>
      <c r="K396" s="33"/>
    </row>
    <row r="397" ht="48.75" customHeight="1" spans="1:11">
      <c r="A397" s="26" t="s">
        <v>335</v>
      </c>
      <c r="B397" s="29">
        <f>SUM(B398)</f>
        <v>568</v>
      </c>
      <c r="C397" s="29">
        <f>SUM(C398)</f>
        <v>2749</v>
      </c>
      <c r="D397" s="29">
        <f>SUM(D398)</f>
        <v>2749</v>
      </c>
      <c r="E397" s="28">
        <v>1715</v>
      </c>
      <c r="F397" s="24">
        <f t="shared" si="78"/>
        <v>100</v>
      </c>
      <c r="G397" s="24">
        <f t="shared" si="79"/>
        <v>60.2915451895044</v>
      </c>
      <c r="K397" s="33"/>
    </row>
    <row r="398" ht="48.75" customHeight="1" spans="1:11">
      <c r="A398" s="26" t="s">
        <v>336</v>
      </c>
      <c r="B398" s="29">
        <v>568</v>
      </c>
      <c r="C398" s="30">
        <v>2749</v>
      </c>
      <c r="D398" s="31">
        <v>2749</v>
      </c>
      <c r="E398" s="28">
        <v>1715</v>
      </c>
      <c r="F398" s="24">
        <f t="shared" si="78"/>
        <v>100</v>
      </c>
      <c r="G398" s="24">
        <f t="shared" si="79"/>
        <v>60.2915451895044</v>
      </c>
      <c r="K398" s="33"/>
    </row>
    <row r="399" ht="48.75" customHeight="1" spans="1:11">
      <c r="A399" s="26" t="s">
        <v>337</v>
      </c>
      <c r="B399" s="29">
        <f>SUM(B400)</f>
        <v>0</v>
      </c>
      <c r="C399" s="29">
        <f>SUM(C400)</f>
        <v>9589</v>
      </c>
      <c r="D399" s="29">
        <f>SUM(D400)</f>
        <v>8703</v>
      </c>
      <c r="E399" s="28">
        <v>9119</v>
      </c>
      <c r="F399" s="24">
        <f t="shared" si="78"/>
        <v>90.7602461153405</v>
      </c>
      <c r="G399" s="24">
        <f t="shared" si="79"/>
        <v>-4.56190371751288</v>
      </c>
      <c r="K399" s="33"/>
    </row>
    <row r="400" ht="48.75" customHeight="1" spans="1:11">
      <c r="A400" s="26" t="s">
        <v>338</v>
      </c>
      <c r="B400" s="29"/>
      <c r="C400" s="30">
        <v>9589</v>
      </c>
      <c r="D400" s="31">
        <v>8703</v>
      </c>
      <c r="E400" s="28">
        <v>9119</v>
      </c>
      <c r="F400" s="24">
        <f t="shared" si="78"/>
        <v>90.7602461153405</v>
      </c>
      <c r="G400" s="24">
        <f t="shared" si="79"/>
        <v>-4.56190371751288</v>
      </c>
      <c r="K400" s="33"/>
    </row>
    <row r="401" ht="48.75" customHeight="1" spans="1:11">
      <c r="A401" s="19" t="s">
        <v>339</v>
      </c>
      <c r="B401" s="20">
        <f>B402+B412+B418+B427+B432+B434+B439+B442</f>
        <v>3976</v>
      </c>
      <c r="C401" s="20">
        <f>C402+C412+C418+C427+C432+C434+C439+C442</f>
        <v>15493</v>
      </c>
      <c r="D401" s="20">
        <f>D402+D412+D418+D427+D432+D434+D439+D442</f>
        <v>14406</v>
      </c>
      <c r="E401" s="28">
        <v>9175</v>
      </c>
      <c r="F401" s="24">
        <f t="shared" si="78"/>
        <v>92.9839282256503</v>
      </c>
      <c r="G401" s="24">
        <f t="shared" si="79"/>
        <v>57.0136239782016</v>
      </c>
      <c r="K401" s="33"/>
    </row>
    <row r="402" ht="48.75" customHeight="1" spans="1:11">
      <c r="A402" s="26" t="s">
        <v>340</v>
      </c>
      <c r="B402" s="29">
        <f>SUM(B403:B411)</f>
        <v>1226</v>
      </c>
      <c r="C402" s="29">
        <f>SUM(C403:C411)</f>
        <v>6090</v>
      </c>
      <c r="D402" s="29">
        <f>SUM(D403:D411)</f>
        <v>6090</v>
      </c>
      <c r="E402" s="28">
        <v>4780</v>
      </c>
      <c r="F402" s="24">
        <f t="shared" si="78"/>
        <v>100</v>
      </c>
      <c r="G402" s="24">
        <f t="shared" si="79"/>
        <v>27.4058577405858</v>
      </c>
      <c r="K402" s="33"/>
    </row>
    <row r="403" ht="48.75" customHeight="1" spans="1:11">
      <c r="A403" s="26" t="s">
        <v>11</v>
      </c>
      <c r="B403" s="29">
        <v>669</v>
      </c>
      <c r="C403" s="30">
        <v>885</v>
      </c>
      <c r="D403" s="31">
        <v>885</v>
      </c>
      <c r="E403" s="28">
        <v>880</v>
      </c>
      <c r="F403" s="24">
        <f t="shared" si="78"/>
        <v>100</v>
      </c>
      <c r="G403" s="24">
        <f t="shared" si="79"/>
        <v>0.568181818181818</v>
      </c>
      <c r="K403" s="33"/>
    </row>
    <row r="404" ht="48.75" customHeight="1" spans="1:11">
      <c r="A404" s="26" t="s">
        <v>27</v>
      </c>
      <c r="B404" s="29"/>
      <c r="C404" s="30"/>
      <c r="D404" s="31"/>
      <c r="E404" s="28">
        <v>665</v>
      </c>
      <c r="F404" s="24"/>
      <c r="G404" s="24"/>
      <c r="K404" s="33"/>
    </row>
    <row r="405" ht="48.75" customHeight="1" spans="1:11">
      <c r="A405" s="26" t="s">
        <v>341</v>
      </c>
      <c r="B405" s="29"/>
      <c r="C405" s="30">
        <v>4</v>
      </c>
      <c r="D405" s="31">
        <v>4</v>
      </c>
      <c r="E405" s="28">
        <v>3</v>
      </c>
      <c r="F405" s="24">
        <f t="shared" ref="F405:F407" si="80">D405/C405*100</f>
        <v>100</v>
      </c>
      <c r="G405" s="24">
        <f t="shared" ref="G405:G407" si="81">(D405-E405)/E405*100</f>
        <v>33.3333333333333</v>
      </c>
      <c r="K405" s="33"/>
    </row>
    <row r="406" ht="48.75" customHeight="1" spans="1:11">
      <c r="A406" s="26" t="s">
        <v>342</v>
      </c>
      <c r="B406" s="29">
        <v>93</v>
      </c>
      <c r="C406" s="30">
        <v>215</v>
      </c>
      <c r="D406" s="31">
        <v>215</v>
      </c>
      <c r="E406" s="28">
        <v>293</v>
      </c>
      <c r="F406" s="24">
        <f t="shared" si="80"/>
        <v>100</v>
      </c>
      <c r="G406" s="24">
        <f t="shared" si="81"/>
        <v>-26.6211604095563</v>
      </c>
      <c r="K406" s="33"/>
    </row>
    <row r="407" ht="48.75" customHeight="1" spans="1:11">
      <c r="A407" s="26" t="s">
        <v>343</v>
      </c>
      <c r="B407" s="29">
        <v>186</v>
      </c>
      <c r="C407" s="30">
        <v>4796</v>
      </c>
      <c r="D407" s="31">
        <v>4796</v>
      </c>
      <c r="E407" s="28">
        <v>26</v>
      </c>
      <c r="F407" s="24">
        <f t="shared" si="80"/>
        <v>100</v>
      </c>
      <c r="G407" s="24">
        <f t="shared" si="81"/>
        <v>18346.1538461538</v>
      </c>
      <c r="K407" s="33"/>
    </row>
    <row r="408" ht="48.75" customHeight="1" spans="1:11">
      <c r="A408" s="26" t="s">
        <v>344</v>
      </c>
      <c r="B408" s="29"/>
      <c r="C408" s="30"/>
      <c r="D408" s="31"/>
      <c r="E408" s="28">
        <v>2369</v>
      </c>
      <c r="F408" s="24"/>
      <c r="G408" s="24"/>
      <c r="K408" s="33"/>
    </row>
    <row r="409" s="2" customFormat="1" ht="48.75" customHeight="1" spans="1:11">
      <c r="A409" s="26" t="s">
        <v>345</v>
      </c>
      <c r="B409" s="29"/>
      <c r="C409" s="30">
        <v>46</v>
      </c>
      <c r="D409" s="31">
        <v>46</v>
      </c>
      <c r="E409" s="28"/>
      <c r="F409" s="24"/>
      <c r="G409" s="24"/>
      <c r="H409" s="8"/>
      <c r="K409" s="33"/>
    </row>
    <row r="410" s="2" customFormat="1" ht="48.75" customHeight="1" spans="1:11">
      <c r="A410" s="26" t="s">
        <v>346</v>
      </c>
      <c r="B410" s="29"/>
      <c r="C410" s="30">
        <v>50</v>
      </c>
      <c r="D410" s="31">
        <v>50</v>
      </c>
      <c r="E410" s="28"/>
      <c r="F410" s="24"/>
      <c r="G410" s="24"/>
      <c r="H410" s="8"/>
      <c r="K410" s="33"/>
    </row>
    <row r="411" ht="48.75" customHeight="1" spans="1:11">
      <c r="A411" s="26" t="s">
        <v>347</v>
      </c>
      <c r="B411" s="29">
        <v>278</v>
      </c>
      <c r="C411" s="30">
        <v>94</v>
      </c>
      <c r="D411" s="31">
        <v>94</v>
      </c>
      <c r="E411" s="28">
        <v>544</v>
      </c>
      <c r="F411" s="24">
        <f t="shared" ref="F411:F415" si="82">D411/C411*100</f>
        <v>100</v>
      </c>
      <c r="G411" s="24"/>
      <c r="K411" s="33"/>
    </row>
    <row r="412" ht="48.75" customHeight="1" spans="1:11">
      <c r="A412" s="26" t="s">
        <v>348</v>
      </c>
      <c r="B412" s="29">
        <f>SUM(B413:B417)</f>
        <v>0</v>
      </c>
      <c r="C412" s="29">
        <f>SUM(C413:C417)</f>
        <v>101</v>
      </c>
      <c r="D412" s="29">
        <f>SUM(D413:D417)</f>
        <v>101</v>
      </c>
      <c r="E412" s="28">
        <v>74</v>
      </c>
      <c r="F412" s="24">
        <f t="shared" si="82"/>
        <v>100</v>
      </c>
      <c r="G412" s="24">
        <f t="shared" ref="G412:G415" si="83">(D412-E412)/E412*100</f>
        <v>36.4864864864865</v>
      </c>
      <c r="K412" s="33"/>
    </row>
    <row r="413" ht="48.75" customHeight="1" spans="1:11">
      <c r="A413" s="26" t="s">
        <v>349</v>
      </c>
      <c r="B413" s="29"/>
      <c r="C413" s="30"/>
      <c r="D413" s="31"/>
      <c r="E413" s="28">
        <v>0</v>
      </c>
      <c r="F413" s="24"/>
      <c r="G413" s="24"/>
      <c r="K413" s="33"/>
    </row>
    <row r="414" ht="48.75" customHeight="1" spans="1:11">
      <c r="A414" s="26" t="s">
        <v>350</v>
      </c>
      <c r="B414" s="29"/>
      <c r="C414" s="30">
        <v>52</v>
      </c>
      <c r="D414" s="31">
        <v>52</v>
      </c>
      <c r="E414" s="28">
        <v>46</v>
      </c>
      <c r="F414" s="24">
        <f t="shared" si="82"/>
        <v>100</v>
      </c>
      <c r="G414" s="24">
        <f t="shared" si="83"/>
        <v>13.0434782608696</v>
      </c>
      <c r="K414" s="33"/>
    </row>
    <row r="415" ht="48.75" customHeight="1" spans="1:11">
      <c r="A415" s="26" t="s">
        <v>351</v>
      </c>
      <c r="B415" s="29"/>
      <c r="C415" s="30">
        <v>8</v>
      </c>
      <c r="D415" s="31">
        <v>8</v>
      </c>
      <c r="E415" s="28">
        <v>7</v>
      </c>
      <c r="F415" s="24">
        <f t="shared" si="82"/>
        <v>100</v>
      </c>
      <c r="G415" s="24">
        <f t="shared" si="83"/>
        <v>14.2857142857143</v>
      </c>
      <c r="K415" s="33"/>
    </row>
    <row r="416" ht="48.75" customHeight="1" spans="1:11">
      <c r="A416" s="26" t="s">
        <v>352</v>
      </c>
      <c r="B416" s="29"/>
      <c r="C416" s="30"/>
      <c r="D416" s="31"/>
      <c r="E416" s="28">
        <v>21</v>
      </c>
      <c r="F416" s="24"/>
      <c r="G416" s="24"/>
      <c r="K416" s="33"/>
    </row>
    <row r="417" ht="48.75" customHeight="1" spans="1:11">
      <c r="A417" s="26" t="s">
        <v>353</v>
      </c>
      <c r="B417" s="29"/>
      <c r="C417" s="30">
        <v>41</v>
      </c>
      <c r="D417" s="31">
        <v>41</v>
      </c>
      <c r="E417" s="28">
        <v>0</v>
      </c>
      <c r="F417" s="24">
        <f t="shared" ref="F417:F419" si="84">D417/C417*100</f>
        <v>100</v>
      </c>
      <c r="G417" s="24"/>
      <c r="K417" s="33"/>
    </row>
    <row r="418" ht="48.75" customHeight="1" spans="1:11">
      <c r="A418" s="26" t="s">
        <v>354</v>
      </c>
      <c r="B418" s="29">
        <f>SUM(B419:B426)</f>
        <v>263</v>
      </c>
      <c r="C418" s="29">
        <f>SUM(C419:C426)</f>
        <v>4040</v>
      </c>
      <c r="D418" s="29">
        <f>SUM(D419:D426)</f>
        <v>4040</v>
      </c>
      <c r="E418" s="28">
        <v>547</v>
      </c>
      <c r="F418" s="24">
        <f t="shared" si="84"/>
        <v>100</v>
      </c>
      <c r="G418" s="24">
        <f t="shared" ref="G418:G421" si="85">(D418-E418)/E418*100</f>
        <v>638.574040219378</v>
      </c>
      <c r="K418" s="33"/>
    </row>
    <row r="419" ht="48.75" customHeight="1" spans="1:11">
      <c r="A419" s="26" t="s">
        <v>11</v>
      </c>
      <c r="B419" s="29">
        <v>141</v>
      </c>
      <c r="C419" s="30">
        <v>202</v>
      </c>
      <c r="D419" s="31">
        <v>202</v>
      </c>
      <c r="E419" s="28">
        <v>192</v>
      </c>
      <c r="F419" s="24">
        <f t="shared" si="84"/>
        <v>100</v>
      </c>
      <c r="G419" s="24">
        <f t="shared" si="85"/>
        <v>5.20833333333333</v>
      </c>
      <c r="K419" s="33"/>
    </row>
    <row r="420" ht="48.75" customHeight="1" spans="1:11">
      <c r="A420" s="26" t="s">
        <v>355</v>
      </c>
      <c r="B420" s="29"/>
      <c r="C420" s="30">
        <v>2100</v>
      </c>
      <c r="D420" s="31">
        <v>2100</v>
      </c>
      <c r="E420" s="28">
        <v>0</v>
      </c>
      <c r="F420" s="24"/>
      <c r="G420" s="24"/>
      <c r="K420" s="33"/>
    </row>
    <row r="421" ht="48.75" customHeight="1" spans="1:11">
      <c r="A421" s="26" t="s">
        <v>356</v>
      </c>
      <c r="B421" s="29">
        <v>58</v>
      </c>
      <c r="C421" s="30">
        <v>94</v>
      </c>
      <c r="D421" s="31">
        <v>94</v>
      </c>
      <c r="E421" s="28">
        <v>108</v>
      </c>
      <c r="F421" s="24">
        <f t="shared" ref="F421:F424" si="86">D421/C421*100</f>
        <v>100</v>
      </c>
      <c r="G421" s="24">
        <f t="shared" si="85"/>
        <v>-12.962962962963</v>
      </c>
      <c r="K421" s="33"/>
    </row>
    <row r="422" ht="48.75" customHeight="1" spans="1:11">
      <c r="A422" s="26" t="s">
        <v>357</v>
      </c>
      <c r="B422" s="29"/>
      <c r="C422" s="30">
        <v>8</v>
      </c>
      <c r="D422" s="31">
        <v>8</v>
      </c>
      <c r="E422" s="28">
        <v>0</v>
      </c>
      <c r="F422" s="24"/>
      <c r="G422" s="24"/>
      <c r="K422" s="33"/>
    </row>
    <row r="423" ht="48.75" customHeight="1" spans="1:11">
      <c r="A423" s="26" t="s">
        <v>358</v>
      </c>
      <c r="B423" s="29">
        <v>29</v>
      </c>
      <c r="C423" s="30">
        <v>133</v>
      </c>
      <c r="D423" s="31">
        <v>133</v>
      </c>
      <c r="E423" s="28">
        <v>10</v>
      </c>
      <c r="F423" s="24">
        <f t="shared" si="86"/>
        <v>100</v>
      </c>
      <c r="G423" s="24"/>
      <c r="K423" s="33"/>
    </row>
    <row r="424" ht="48.75" customHeight="1" spans="1:11">
      <c r="A424" s="26" t="s">
        <v>359</v>
      </c>
      <c r="B424" s="29"/>
      <c r="C424" s="30">
        <v>8</v>
      </c>
      <c r="D424" s="31">
        <v>8</v>
      </c>
      <c r="E424" s="28">
        <v>21</v>
      </c>
      <c r="F424" s="24">
        <f t="shared" si="86"/>
        <v>100</v>
      </c>
      <c r="G424" s="24"/>
      <c r="K424" s="33"/>
    </row>
    <row r="425" s="1" customFormat="1" ht="48.75" customHeight="1" spans="1:11">
      <c r="A425" s="26" t="s">
        <v>360</v>
      </c>
      <c r="B425" s="29"/>
      <c r="C425" s="30"/>
      <c r="D425" s="31"/>
      <c r="E425" s="28">
        <v>-56</v>
      </c>
      <c r="F425" s="24"/>
      <c r="G425" s="24"/>
      <c r="H425" s="25"/>
      <c r="K425" s="33"/>
    </row>
    <row r="426" ht="48.75" customHeight="1" spans="1:11">
      <c r="A426" s="26" t="s">
        <v>361</v>
      </c>
      <c r="B426" s="29">
        <v>35</v>
      </c>
      <c r="C426" s="30">
        <v>1495</v>
      </c>
      <c r="D426" s="31">
        <v>1495</v>
      </c>
      <c r="E426" s="28">
        <v>272</v>
      </c>
      <c r="F426" s="24">
        <f t="shared" ref="F426:F429" si="87">D426/C426*100</f>
        <v>100</v>
      </c>
      <c r="G426" s="24">
        <f t="shared" ref="G426:G431" si="88">(D426-E426)/E426*100</f>
        <v>449.632352941176</v>
      </c>
      <c r="K426" s="33"/>
    </row>
    <row r="427" ht="48.75" customHeight="1" spans="1:11">
      <c r="A427" s="26" t="s">
        <v>362</v>
      </c>
      <c r="B427" s="29">
        <f>SUM(B428:B431)</f>
        <v>1939</v>
      </c>
      <c r="C427" s="29">
        <f>SUM(C428:C431)</f>
        <v>3526</v>
      </c>
      <c r="D427" s="29">
        <f>SUM(D428:D431)</f>
        <v>3526</v>
      </c>
      <c r="E427" s="28">
        <v>3233</v>
      </c>
      <c r="F427" s="24">
        <f t="shared" si="87"/>
        <v>100</v>
      </c>
      <c r="G427" s="24">
        <f t="shared" si="88"/>
        <v>9.06278997834828</v>
      </c>
      <c r="K427" s="33"/>
    </row>
    <row r="428" ht="48.75" customHeight="1" spans="1:11">
      <c r="A428" s="26" t="s">
        <v>363</v>
      </c>
      <c r="B428" s="29"/>
      <c r="C428" s="30"/>
      <c r="D428" s="31"/>
      <c r="E428" s="28">
        <v>0</v>
      </c>
      <c r="F428" s="24"/>
      <c r="G428" s="24"/>
      <c r="K428" s="33"/>
    </row>
    <row r="429" ht="48.75" customHeight="1" spans="1:11">
      <c r="A429" s="42" t="s">
        <v>364</v>
      </c>
      <c r="B429" s="29">
        <v>128</v>
      </c>
      <c r="C429" s="30">
        <v>394</v>
      </c>
      <c r="D429" s="31">
        <v>394</v>
      </c>
      <c r="E429" s="28">
        <v>693</v>
      </c>
      <c r="F429" s="24">
        <f t="shared" si="87"/>
        <v>100</v>
      </c>
      <c r="G429" s="24"/>
      <c r="K429" s="33"/>
    </row>
    <row r="430" ht="48.75" customHeight="1" spans="1:11">
      <c r="A430" s="26" t="s">
        <v>365</v>
      </c>
      <c r="B430" s="29"/>
      <c r="C430" s="30"/>
      <c r="D430" s="31"/>
      <c r="E430" s="28">
        <v>0</v>
      </c>
      <c r="F430" s="24"/>
      <c r="G430" s="24"/>
      <c r="K430" s="33"/>
    </row>
    <row r="431" ht="48.75" customHeight="1" spans="1:11">
      <c r="A431" s="26" t="s">
        <v>366</v>
      </c>
      <c r="B431" s="29">
        <v>1811</v>
      </c>
      <c r="C431" s="30">
        <v>3132</v>
      </c>
      <c r="D431" s="31">
        <v>3132</v>
      </c>
      <c r="E431" s="28">
        <v>2540</v>
      </c>
      <c r="F431" s="24">
        <f t="shared" ref="F431:F436" si="89">D431/C431*100</f>
        <v>100</v>
      </c>
      <c r="G431" s="24">
        <f t="shared" si="88"/>
        <v>23.3070866141732</v>
      </c>
      <c r="K431" s="33"/>
    </row>
    <row r="432" ht="48.75" customHeight="1" spans="1:11">
      <c r="A432" s="26" t="s">
        <v>367</v>
      </c>
      <c r="B432" s="29">
        <f>SUM(B433)</f>
        <v>0</v>
      </c>
      <c r="C432" s="30"/>
      <c r="D432" s="31"/>
      <c r="E432" s="28">
        <v>0</v>
      </c>
      <c r="F432" s="24"/>
      <c r="G432" s="24"/>
      <c r="K432" s="33"/>
    </row>
    <row r="433" ht="48.75" customHeight="1" spans="1:11">
      <c r="A433" s="26" t="s">
        <v>368</v>
      </c>
      <c r="B433" s="29"/>
      <c r="C433" s="30"/>
      <c r="D433" s="31"/>
      <c r="E433" s="28">
        <v>0</v>
      </c>
      <c r="F433" s="24"/>
      <c r="G433" s="24"/>
      <c r="K433" s="33"/>
    </row>
    <row r="434" ht="48.75" customHeight="1" spans="1:11">
      <c r="A434" s="26" t="s">
        <v>369</v>
      </c>
      <c r="B434" s="29">
        <f>SUM(B435:B438)</f>
        <v>548</v>
      </c>
      <c r="C434" s="29">
        <f>SUM(C435:C438)</f>
        <v>542</v>
      </c>
      <c r="D434" s="29">
        <f>SUM(D435:D438)</f>
        <v>542</v>
      </c>
      <c r="E434" s="28">
        <v>516</v>
      </c>
      <c r="F434" s="24">
        <f t="shared" si="89"/>
        <v>100</v>
      </c>
      <c r="G434" s="24">
        <f>(D434-E434)/E434*100</f>
        <v>5.03875968992248</v>
      </c>
      <c r="K434" s="33"/>
    </row>
    <row r="435" ht="48.75" customHeight="1" spans="1:11">
      <c r="A435" s="26" t="s">
        <v>370</v>
      </c>
      <c r="B435" s="29"/>
      <c r="C435" s="30"/>
      <c r="D435" s="31"/>
      <c r="E435" s="28">
        <v>0</v>
      </c>
      <c r="F435" s="24"/>
      <c r="G435" s="24"/>
      <c r="K435" s="33"/>
    </row>
    <row r="436" ht="48.75" customHeight="1" spans="1:11">
      <c r="A436" s="26" t="s">
        <v>371</v>
      </c>
      <c r="B436" s="29">
        <v>548</v>
      </c>
      <c r="C436" s="30">
        <v>542</v>
      </c>
      <c r="D436" s="31">
        <v>542</v>
      </c>
      <c r="E436" s="28">
        <v>516</v>
      </c>
      <c r="F436" s="24">
        <f t="shared" si="89"/>
        <v>100</v>
      </c>
      <c r="G436" s="24">
        <f>(D436-E436)/E436*100</f>
        <v>5.03875968992248</v>
      </c>
      <c r="K436" s="33"/>
    </row>
    <row r="437" ht="48.75" customHeight="1" spans="1:11">
      <c r="A437" s="26" t="s">
        <v>372</v>
      </c>
      <c r="B437" s="29"/>
      <c r="C437" s="30"/>
      <c r="D437" s="31"/>
      <c r="E437" s="28">
        <v>0</v>
      </c>
      <c r="F437" s="24"/>
      <c r="G437" s="24"/>
      <c r="K437" s="33"/>
    </row>
    <row r="438" ht="48.75" customHeight="1" spans="1:11">
      <c r="A438" s="26" t="s">
        <v>373</v>
      </c>
      <c r="B438" s="29"/>
      <c r="C438" s="30"/>
      <c r="D438" s="31"/>
      <c r="E438" s="28">
        <v>0</v>
      </c>
      <c r="F438" s="24"/>
      <c r="G438" s="24"/>
      <c r="K438" s="33"/>
    </row>
    <row r="439" ht="48.75" customHeight="1" spans="1:11">
      <c r="A439" s="26" t="s">
        <v>374</v>
      </c>
      <c r="B439" s="29">
        <f>SUM(B440)</f>
        <v>0</v>
      </c>
      <c r="C439" s="29">
        <f>SUM(C440)</f>
        <v>107</v>
      </c>
      <c r="D439" s="29">
        <f>SUM(D440)</f>
        <v>107</v>
      </c>
      <c r="E439" s="28">
        <v>21</v>
      </c>
      <c r="F439" s="24">
        <f t="shared" ref="F439:F446" si="90">D439/C439*100</f>
        <v>100</v>
      </c>
      <c r="G439" s="24"/>
      <c r="K439" s="33"/>
    </row>
    <row r="440" s="1" customFormat="1" ht="48.75" customHeight="1" spans="1:11">
      <c r="A440" s="26" t="s">
        <v>375</v>
      </c>
      <c r="B440" s="29"/>
      <c r="C440" s="30">
        <v>107</v>
      </c>
      <c r="D440" s="31">
        <v>107</v>
      </c>
      <c r="E440" s="28">
        <v>6</v>
      </c>
      <c r="F440" s="24">
        <f t="shared" si="90"/>
        <v>100</v>
      </c>
      <c r="G440" s="24"/>
      <c r="H440" s="25"/>
      <c r="K440" s="33"/>
    </row>
    <row r="441" s="1" customFormat="1" ht="48.75" customHeight="1" spans="1:11">
      <c r="A441" s="26" t="s">
        <v>376</v>
      </c>
      <c r="B441" s="29"/>
      <c r="C441" s="30"/>
      <c r="D441" s="31"/>
      <c r="E441" s="28">
        <v>15</v>
      </c>
      <c r="F441" s="24"/>
      <c r="G441" s="24"/>
      <c r="H441" s="25"/>
      <c r="K441" s="33"/>
    </row>
    <row r="442" ht="48.75" customHeight="1" spans="1:11">
      <c r="A442" s="26" t="s">
        <v>377</v>
      </c>
      <c r="B442" s="29">
        <f>SUM(B443)</f>
        <v>0</v>
      </c>
      <c r="C442" s="29">
        <f>SUM(C443)</f>
        <v>1087</v>
      </c>
      <c r="D442" s="29">
        <f>SUM(D443)</f>
        <v>0</v>
      </c>
      <c r="E442" s="28">
        <v>4</v>
      </c>
      <c r="F442" s="24"/>
      <c r="G442" s="24">
        <f>(D442-E442)/E442*100</f>
        <v>-100</v>
      </c>
      <c r="K442" s="33"/>
    </row>
    <row r="443" ht="48.75" customHeight="1" spans="1:11">
      <c r="A443" s="26" t="s">
        <v>378</v>
      </c>
      <c r="B443" s="29"/>
      <c r="C443" s="30">
        <v>1087</v>
      </c>
      <c r="D443" s="31"/>
      <c r="E443" s="28">
        <v>4</v>
      </c>
      <c r="F443" s="24"/>
      <c r="G443" s="24">
        <f>(D443-E443)/E443*100</f>
        <v>-100</v>
      </c>
      <c r="K443" s="33"/>
    </row>
    <row r="444" ht="48.75" customHeight="1" spans="1:11">
      <c r="A444" s="19" t="s">
        <v>379</v>
      </c>
      <c r="B444" s="20">
        <f>B445+B454+B458</f>
        <v>581</v>
      </c>
      <c r="C444" s="20">
        <f>C445+C454+C458+C456</f>
        <v>6279</v>
      </c>
      <c r="D444" s="20">
        <f>D445+D454+D456+D458</f>
        <v>6209</v>
      </c>
      <c r="E444" s="28">
        <v>4269</v>
      </c>
      <c r="F444" s="24">
        <f t="shared" si="90"/>
        <v>98.8851727982163</v>
      </c>
      <c r="G444" s="24">
        <f t="shared" ref="G444:G446" si="91">(D444-E444)/E444*100</f>
        <v>45.4438978683532</v>
      </c>
      <c r="K444" s="33"/>
    </row>
    <row r="445" ht="48.75" customHeight="1" spans="1:11">
      <c r="A445" s="26" t="s">
        <v>380</v>
      </c>
      <c r="B445" s="29">
        <f>SUM(B446:B453)</f>
        <v>581</v>
      </c>
      <c r="C445" s="29">
        <f>SUM(C446:C453)</f>
        <v>5977</v>
      </c>
      <c r="D445" s="29">
        <f>SUM(D446:D453)</f>
        <v>5977</v>
      </c>
      <c r="E445" s="28">
        <v>1327</v>
      </c>
      <c r="F445" s="24">
        <f t="shared" si="90"/>
        <v>100</v>
      </c>
      <c r="G445" s="24">
        <f t="shared" si="91"/>
        <v>350.414468726451</v>
      </c>
      <c r="K445" s="33"/>
    </row>
    <row r="446" ht="48.75" customHeight="1" spans="1:11">
      <c r="A446" s="26" t="s">
        <v>11</v>
      </c>
      <c r="B446" s="29">
        <v>115</v>
      </c>
      <c r="C446" s="30">
        <v>174</v>
      </c>
      <c r="D446" s="31">
        <v>174</v>
      </c>
      <c r="E446" s="28">
        <v>259</v>
      </c>
      <c r="F446" s="24">
        <f t="shared" si="90"/>
        <v>100</v>
      </c>
      <c r="G446" s="24">
        <f t="shared" si="91"/>
        <v>-32.8185328185328</v>
      </c>
      <c r="K446" s="33"/>
    </row>
    <row r="447" s="2" customFormat="1" ht="48.75" customHeight="1" spans="1:11">
      <c r="A447" s="26" t="s">
        <v>12</v>
      </c>
      <c r="B447" s="29"/>
      <c r="C447" s="30"/>
      <c r="D447" s="31"/>
      <c r="E447" s="28">
        <v>40</v>
      </c>
      <c r="F447" s="24"/>
      <c r="G447" s="24"/>
      <c r="H447" s="8"/>
      <c r="K447" s="33"/>
    </row>
    <row r="448" s="1" customFormat="1" ht="48.75" customHeight="1" spans="1:11">
      <c r="A448" s="26" t="s">
        <v>381</v>
      </c>
      <c r="B448" s="29"/>
      <c r="C448" s="30">
        <v>4679</v>
      </c>
      <c r="D448" s="31">
        <v>4679</v>
      </c>
      <c r="E448" s="28">
        <v>168</v>
      </c>
      <c r="F448" s="24">
        <f t="shared" ref="F448:F453" si="92">D448/C448*100</f>
        <v>100</v>
      </c>
      <c r="G448" s="24"/>
      <c r="H448" s="25"/>
      <c r="K448" s="33"/>
    </row>
    <row r="449" ht="48.75" customHeight="1" spans="1:11">
      <c r="A449" s="26" t="s">
        <v>382</v>
      </c>
      <c r="B449" s="29">
        <v>317</v>
      </c>
      <c r="C449" s="30">
        <v>347</v>
      </c>
      <c r="D449" s="31">
        <v>347</v>
      </c>
      <c r="E449" s="28">
        <v>435</v>
      </c>
      <c r="F449" s="24">
        <f t="shared" si="92"/>
        <v>100</v>
      </c>
      <c r="G449" s="24">
        <f t="shared" ref="G449:G453" si="93">(D449-E449)/E449*100</f>
        <v>-20.2298850574713</v>
      </c>
      <c r="K449" s="33"/>
    </row>
    <row r="450" s="1" customFormat="1" ht="48.75" customHeight="1" spans="1:11">
      <c r="A450" s="26" t="s">
        <v>383</v>
      </c>
      <c r="B450" s="29"/>
      <c r="C450" s="30">
        <v>45</v>
      </c>
      <c r="D450" s="31">
        <v>45</v>
      </c>
      <c r="E450" s="28">
        <v>133</v>
      </c>
      <c r="F450" s="24">
        <f t="shared" si="92"/>
        <v>100</v>
      </c>
      <c r="G450" s="24">
        <f t="shared" si="93"/>
        <v>-66.1654135338346</v>
      </c>
      <c r="H450" s="25"/>
      <c r="K450" s="33"/>
    </row>
    <row r="451" s="1" customFormat="1" ht="48.75" customHeight="1" spans="1:11">
      <c r="A451" s="26" t="s">
        <v>384</v>
      </c>
      <c r="B451" s="29">
        <v>80</v>
      </c>
      <c r="C451" s="30">
        <v>87</v>
      </c>
      <c r="D451" s="31">
        <v>87</v>
      </c>
      <c r="E451" s="28">
        <v>96</v>
      </c>
      <c r="F451" s="24">
        <f t="shared" si="92"/>
        <v>100</v>
      </c>
      <c r="G451" s="24"/>
      <c r="H451" s="25"/>
      <c r="K451" s="33"/>
    </row>
    <row r="452" ht="48.75" customHeight="1" spans="1:11">
      <c r="A452" s="26" t="s">
        <v>385</v>
      </c>
      <c r="B452" s="29">
        <v>58</v>
      </c>
      <c r="C452" s="30">
        <v>60</v>
      </c>
      <c r="D452" s="31">
        <v>60</v>
      </c>
      <c r="E452" s="28">
        <v>59</v>
      </c>
      <c r="F452" s="24">
        <f t="shared" si="92"/>
        <v>100</v>
      </c>
      <c r="G452" s="24">
        <f t="shared" si="93"/>
        <v>1.69491525423729</v>
      </c>
      <c r="K452" s="33"/>
    </row>
    <row r="453" ht="48.75" customHeight="1" spans="1:11">
      <c r="A453" s="26" t="s">
        <v>386</v>
      </c>
      <c r="B453" s="29">
        <v>11</v>
      </c>
      <c r="C453" s="30">
        <v>585</v>
      </c>
      <c r="D453" s="31">
        <v>585</v>
      </c>
      <c r="E453" s="28">
        <v>138</v>
      </c>
      <c r="F453" s="24">
        <f t="shared" si="92"/>
        <v>100</v>
      </c>
      <c r="G453" s="24">
        <f t="shared" si="93"/>
        <v>323.913043478261</v>
      </c>
      <c r="K453" s="33"/>
    </row>
    <row r="454" s="1" customFormat="1" ht="48.75" customHeight="1" spans="1:11">
      <c r="A454" s="26" t="s">
        <v>387</v>
      </c>
      <c r="B454" s="29">
        <f>SUM(B455)</f>
        <v>0</v>
      </c>
      <c r="C454" s="30"/>
      <c r="D454" s="31"/>
      <c r="E454" s="28">
        <v>2942</v>
      </c>
      <c r="F454" s="24"/>
      <c r="G454" s="24"/>
      <c r="H454" s="25"/>
      <c r="K454" s="33"/>
    </row>
    <row r="455" ht="48.75" customHeight="1" spans="1:11">
      <c r="A455" s="26" t="s">
        <v>388</v>
      </c>
      <c r="B455" s="29"/>
      <c r="C455" s="30"/>
      <c r="D455" s="31"/>
      <c r="E455" s="28">
        <v>2942</v>
      </c>
      <c r="F455" s="24"/>
      <c r="G455" s="24"/>
      <c r="K455" s="33"/>
    </row>
    <row r="456" s="2" customFormat="1" ht="48.75" customHeight="1" spans="1:11">
      <c r="A456" s="26" t="s">
        <v>389</v>
      </c>
      <c r="B456" s="29">
        <f>B457</f>
        <v>0</v>
      </c>
      <c r="C456" s="29">
        <f>C457</f>
        <v>232</v>
      </c>
      <c r="D456" s="29">
        <f>D457</f>
        <v>232</v>
      </c>
      <c r="E456" s="28"/>
      <c r="F456" s="24"/>
      <c r="G456" s="24"/>
      <c r="H456" s="8"/>
      <c r="K456" s="33"/>
    </row>
    <row r="457" s="2" customFormat="1" ht="48.75" customHeight="1" spans="1:11">
      <c r="A457" s="26" t="s">
        <v>390</v>
      </c>
      <c r="B457" s="29"/>
      <c r="C457" s="30">
        <v>232</v>
      </c>
      <c r="D457" s="31">
        <v>232</v>
      </c>
      <c r="E457" s="28"/>
      <c r="F457" s="24"/>
      <c r="G457" s="24"/>
      <c r="H457" s="8"/>
      <c r="K457" s="33"/>
    </row>
    <row r="458" ht="48.75" customHeight="1" spans="1:11">
      <c r="A458" s="26" t="s">
        <v>391</v>
      </c>
      <c r="B458" s="29">
        <f t="shared" ref="B458:B463" si="94">SUM(B459)</f>
        <v>0</v>
      </c>
      <c r="C458" s="29">
        <f>SUM(C459)</f>
        <v>70</v>
      </c>
      <c r="D458" s="31"/>
      <c r="E458" s="28">
        <v>0</v>
      </c>
      <c r="F458" s="24"/>
      <c r="G458" s="24"/>
      <c r="K458" s="33"/>
    </row>
    <row r="459" ht="48.75" customHeight="1" spans="1:11">
      <c r="A459" s="26" t="s">
        <v>392</v>
      </c>
      <c r="B459" s="29"/>
      <c r="C459" s="30">
        <v>70</v>
      </c>
      <c r="D459" s="31"/>
      <c r="E459" s="28">
        <v>0</v>
      </c>
      <c r="F459" s="24"/>
      <c r="G459" s="24"/>
      <c r="K459" s="33"/>
    </row>
    <row r="460" ht="48.75" customHeight="1" spans="1:11">
      <c r="A460" s="19" t="s">
        <v>393</v>
      </c>
      <c r="B460" s="20">
        <f>B461+B463+B465+B469+B474</f>
        <v>274</v>
      </c>
      <c r="C460" s="20">
        <f>C461+C463+C465+C469+C474</f>
        <v>912</v>
      </c>
      <c r="D460" s="20">
        <f>D461+D463+D465+D469+D474</f>
        <v>883</v>
      </c>
      <c r="E460" s="28">
        <v>1144</v>
      </c>
      <c r="F460" s="24">
        <f t="shared" ref="F460:F464" si="95">D460/C460*100</f>
        <v>96.8201754385965</v>
      </c>
      <c r="G460" s="24">
        <f t="shared" ref="G460:G464" si="96">(D460-E460)/E460*100</f>
        <v>-22.8146853146853</v>
      </c>
      <c r="K460" s="33"/>
    </row>
    <row r="461" ht="48.75" customHeight="1" spans="1:11">
      <c r="A461" s="26" t="s">
        <v>394</v>
      </c>
      <c r="B461" s="29">
        <f t="shared" si="94"/>
        <v>0</v>
      </c>
      <c r="C461" s="30"/>
      <c r="D461" s="31"/>
      <c r="E461" s="28">
        <v>0</v>
      </c>
      <c r="F461" s="24"/>
      <c r="G461" s="24"/>
      <c r="K461" s="33"/>
    </row>
    <row r="462" ht="48.75" customHeight="1" spans="1:11">
      <c r="A462" s="26" t="s">
        <v>11</v>
      </c>
      <c r="B462" s="29"/>
      <c r="C462" s="30"/>
      <c r="D462" s="31"/>
      <c r="E462" s="28">
        <v>0</v>
      </c>
      <c r="F462" s="24"/>
      <c r="G462" s="24"/>
      <c r="K462" s="33"/>
    </row>
    <row r="463" ht="48.75" customHeight="1" spans="1:11">
      <c r="A463" s="26" t="s">
        <v>395</v>
      </c>
      <c r="B463" s="29">
        <f t="shared" si="94"/>
        <v>0</v>
      </c>
      <c r="C463" s="29">
        <f>SUM(C464)</f>
        <v>241</v>
      </c>
      <c r="D463" s="29">
        <f>SUM(D464)</f>
        <v>241</v>
      </c>
      <c r="E463" s="28">
        <v>953</v>
      </c>
      <c r="F463" s="24">
        <f t="shared" si="95"/>
        <v>100</v>
      </c>
      <c r="G463" s="24">
        <f t="shared" si="96"/>
        <v>-74.7114375655824</v>
      </c>
      <c r="K463" s="33"/>
    </row>
    <row r="464" s="1" customFormat="1" ht="48.75" customHeight="1" spans="1:11">
      <c r="A464" s="26" t="s">
        <v>396</v>
      </c>
      <c r="B464" s="29"/>
      <c r="C464" s="30">
        <v>241</v>
      </c>
      <c r="D464" s="31">
        <v>241</v>
      </c>
      <c r="E464" s="28">
        <v>953</v>
      </c>
      <c r="F464" s="24">
        <f t="shared" si="95"/>
        <v>100</v>
      </c>
      <c r="G464" s="24">
        <f t="shared" si="96"/>
        <v>-74.7114375655824</v>
      </c>
      <c r="H464" s="25"/>
      <c r="K464" s="33"/>
    </row>
    <row r="465" ht="48.75" customHeight="1" spans="1:11">
      <c r="A465" s="26" t="s">
        <v>397</v>
      </c>
      <c r="B465" s="29">
        <f>SUM(B466:B468)</f>
        <v>274</v>
      </c>
      <c r="C465" s="30"/>
      <c r="D465" s="31"/>
      <c r="E465" s="28">
        <v>177</v>
      </c>
      <c r="F465" s="24"/>
      <c r="G465" s="24">
        <f>(D465-E465)/E465*100</f>
        <v>-100</v>
      </c>
      <c r="K465" s="33"/>
    </row>
    <row r="466" ht="48.75" customHeight="1" spans="1:11">
      <c r="A466" s="26" t="s">
        <v>11</v>
      </c>
      <c r="B466" s="29"/>
      <c r="C466" s="30"/>
      <c r="D466" s="31"/>
      <c r="E466" s="28">
        <v>0</v>
      </c>
      <c r="F466" s="24"/>
      <c r="G466" s="24"/>
      <c r="K466" s="33"/>
    </row>
    <row r="467" s="1" customFormat="1" ht="48.75" customHeight="1" spans="1:11">
      <c r="A467" s="26" t="s">
        <v>398</v>
      </c>
      <c r="B467" s="29"/>
      <c r="C467" s="30"/>
      <c r="D467" s="31"/>
      <c r="E467" s="28">
        <v>0</v>
      </c>
      <c r="F467" s="24"/>
      <c r="G467" s="24"/>
      <c r="H467" s="25"/>
      <c r="K467" s="33"/>
    </row>
    <row r="468" ht="48.75" customHeight="1" spans="1:11">
      <c r="A468" s="26" t="s">
        <v>399</v>
      </c>
      <c r="B468" s="29">
        <v>274</v>
      </c>
      <c r="C468" s="30"/>
      <c r="D468" s="31"/>
      <c r="E468" s="28">
        <v>177</v>
      </c>
      <c r="F468" s="24"/>
      <c r="G468" s="24">
        <f>(D468-E468)/E468*100</f>
        <v>-100</v>
      </c>
      <c r="K468" s="33"/>
    </row>
    <row r="469" ht="48.75" customHeight="1" spans="1:11">
      <c r="A469" s="26" t="s">
        <v>400</v>
      </c>
      <c r="B469" s="29">
        <f>SUM(B470:B473)</f>
        <v>0</v>
      </c>
      <c r="C469" s="30"/>
      <c r="D469" s="31"/>
      <c r="E469" s="28">
        <v>0</v>
      </c>
      <c r="F469" s="24"/>
      <c r="G469" s="24"/>
      <c r="K469" s="33"/>
    </row>
    <row r="470" ht="48.75" customHeight="1" spans="1:11">
      <c r="A470" s="26" t="s">
        <v>11</v>
      </c>
      <c r="B470" s="29"/>
      <c r="C470" s="30"/>
      <c r="D470" s="31"/>
      <c r="E470" s="28">
        <v>0</v>
      </c>
      <c r="F470" s="24"/>
      <c r="G470" s="24"/>
      <c r="K470" s="33"/>
    </row>
    <row r="471" s="1" customFormat="1" ht="48.75" customHeight="1" spans="1:11">
      <c r="A471" s="26" t="s">
        <v>23</v>
      </c>
      <c r="B471" s="29"/>
      <c r="C471" s="30"/>
      <c r="D471" s="31"/>
      <c r="E471" s="28">
        <v>0</v>
      </c>
      <c r="F471" s="24"/>
      <c r="G471" s="24"/>
      <c r="H471" s="25"/>
      <c r="K471" s="33"/>
    </row>
    <row r="472" s="1" customFormat="1" ht="48.75" customHeight="1" spans="1:11">
      <c r="A472" s="26" t="s">
        <v>401</v>
      </c>
      <c r="B472" s="29"/>
      <c r="C472" s="30"/>
      <c r="D472" s="31"/>
      <c r="E472" s="28">
        <v>0</v>
      </c>
      <c r="F472" s="24"/>
      <c r="G472" s="24"/>
      <c r="H472" s="25"/>
      <c r="K472" s="33"/>
    </row>
    <row r="473" ht="48.75" customHeight="1" spans="1:11">
      <c r="A473" s="26" t="s">
        <v>402</v>
      </c>
      <c r="B473" s="29"/>
      <c r="C473" s="30"/>
      <c r="D473" s="31"/>
      <c r="E473" s="28">
        <v>0</v>
      </c>
      <c r="F473" s="24"/>
      <c r="G473" s="24"/>
      <c r="K473" s="33"/>
    </row>
    <row r="474" ht="48.75" customHeight="1" spans="1:11">
      <c r="A474" s="26" t="s">
        <v>403</v>
      </c>
      <c r="B474" s="29">
        <f>SUM(B475)</f>
        <v>0</v>
      </c>
      <c r="C474" s="29">
        <f>SUM(C475:C476)</f>
        <v>671</v>
      </c>
      <c r="D474" s="29">
        <f>SUM(D475:D476)</f>
        <v>642</v>
      </c>
      <c r="E474" s="28">
        <v>14</v>
      </c>
      <c r="F474" s="24">
        <f t="shared" ref="F474:F480" si="97">D474/C474*100</f>
        <v>95.6780923994039</v>
      </c>
      <c r="G474" s="24">
        <f t="shared" ref="G474:G480" si="98">(D474-E474)/E474*100</f>
        <v>4485.71428571429</v>
      </c>
      <c r="K474" s="33"/>
    </row>
    <row r="475" s="1" customFormat="1" ht="48.75" customHeight="1" spans="1:11">
      <c r="A475" s="26" t="s">
        <v>404</v>
      </c>
      <c r="B475" s="29"/>
      <c r="C475" s="30">
        <v>332</v>
      </c>
      <c r="D475" s="31">
        <v>332</v>
      </c>
      <c r="E475" s="28">
        <v>14</v>
      </c>
      <c r="F475" s="24">
        <f t="shared" si="97"/>
        <v>100</v>
      </c>
      <c r="G475" s="24">
        <f t="shared" si="98"/>
        <v>2271.42857142857</v>
      </c>
      <c r="H475" s="25"/>
      <c r="K475" s="33"/>
    </row>
    <row r="476" s="1" customFormat="1" ht="48.75" customHeight="1" spans="1:11">
      <c r="A476" s="26" t="s">
        <v>405</v>
      </c>
      <c r="B476" s="29"/>
      <c r="C476" s="30">
        <v>339</v>
      </c>
      <c r="D476" s="31">
        <v>310</v>
      </c>
      <c r="E476" s="28"/>
      <c r="F476" s="24"/>
      <c r="G476" s="24"/>
      <c r="H476" s="25"/>
      <c r="K476" s="33"/>
    </row>
    <row r="477" s="3" customFormat="1" ht="48.75" customHeight="1" spans="1:11">
      <c r="A477" s="19" t="s">
        <v>406</v>
      </c>
      <c r="B477" s="20">
        <f>B478+B481+B485+B487</f>
        <v>82</v>
      </c>
      <c r="C477" s="20">
        <f>C478+C481+C485+C487</f>
        <v>360</v>
      </c>
      <c r="D477" s="20">
        <f>D478+D481+D485+D487</f>
        <v>266</v>
      </c>
      <c r="E477" s="28">
        <v>197</v>
      </c>
      <c r="F477" s="24">
        <f t="shared" si="97"/>
        <v>73.8888888888889</v>
      </c>
      <c r="G477" s="24">
        <f t="shared" si="98"/>
        <v>35.0253807106599</v>
      </c>
      <c r="H477" s="8"/>
      <c r="K477" s="33"/>
    </row>
    <row r="478" s="1" customFormat="1" ht="48.75" customHeight="1" spans="1:11">
      <c r="A478" s="43" t="s">
        <v>407</v>
      </c>
      <c r="B478" s="44">
        <f>SUM(B479:B480)</f>
        <v>82</v>
      </c>
      <c r="C478" s="44">
        <f>SUM(C479:C480)</f>
        <v>265</v>
      </c>
      <c r="D478" s="44">
        <f>SUM(D479:D480)</f>
        <v>265</v>
      </c>
      <c r="E478" s="28">
        <v>130</v>
      </c>
      <c r="F478" s="24">
        <f t="shared" si="97"/>
        <v>100</v>
      </c>
      <c r="G478" s="24">
        <f t="shared" si="98"/>
        <v>103.846153846154</v>
      </c>
      <c r="H478" s="25"/>
      <c r="K478" s="33"/>
    </row>
    <row r="479" ht="48.75" customHeight="1" spans="1:11">
      <c r="A479" s="43" t="s">
        <v>11</v>
      </c>
      <c r="B479" s="44">
        <v>82</v>
      </c>
      <c r="C479" s="30">
        <v>101</v>
      </c>
      <c r="D479" s="31">
        <v>101</v>
      </c>
      <c r="E479" s="28">
        <v>91</v>
      </c>
      <c r="F479" s="24">
        <f t="shared" si="97"/>
        <v>100</v>
      </c>
      <c r="G479" s="24">
        <f t="shared" si="98"/>
        <v>10.989010989011</v>
      </c>
      <c r="K479" s="33"/>
    </row>
    <row r="480" ht="48.75" customHeight="1" spans="1:11">
      <c r="A480" s="26" t="s">
        <v>408</v>
      </c>
      <c r="B480" s="29"/>
      <c r="C480" s="30">
        <v>164</v>
      </c>
      <c r="D480" s="31">
        <v>164</v>
      </c>
      <c r="E480" s="28">
        <v>39</v>
      </c>
      <c r="F480" s="24">
        <f t="shared" si="97"/>
        <v>100</v>
      </c>
      <c r="G480" s="24">
        <f t="shared" si="98"/>
        <v>320.512820512821</v>
      </c>
      <c r="K480" s="33"/>
    </row>
    <row r="481" ht="48.75" customHeight="1" spans="1:11">
      <c r="A481" s="26" t="s">
        <v>409</v>
      </c>
      <c r="B481" s="29">
        <f>SUM(B482:B484)</f>
        <v>0</v>
      </c>
      <c r="C481" s="30"/>
      <c r="D481" s="31"/>
      <c r="E481" s="28">
        <v>0</v>
      </c>
      <c r="F481" s="24"/>
      <c r="G481" s="24"/>
      <c r="K481" s="33"/>
    </row>
    <row r="482" ht="48.75" customHeight="1" spans="1:11">
      <c r="A482" s="26" t="s">
        <v>11</v>
      </c>
      <c r="B482" s="29"/>
      <c r="C482" s="30"/>
      <c r="D482" s="31"/>
      <c r="E482" s="28">
        <v>0</v>
      </c>
      <c r="F482" s="24"/>
      <c r="G482" s="24"/>
      <c r="K482" s="33"/>
    </row>
    <row r="483" ht="48.75" customHeight="1" spans="1:11">
      <c r="A483" s="26" t="s">
        <v>172</v>
      </c>
      <c r="B483" s="29"/>
      <c r="C483" s="30"/>
      <c r="D483" s="31"/>
      <c r="E483" s="28">
        <v>0</v>
      </c>
      <c r="F483" s="24"/>
      <c r="G483" s="24"/>
      <c r="K483" s="33"/>
    </row>
    <row r="484" ht="48.75" customHeight="1" spans="1:11">
      <c r="A484" s="26" t="s">
        <v>410</v>
      </c>
      <c r="B484" s="29"/>
      <c r="C484" s="30"/>
      <c r="D484" s="31"/>
      <c r="E484" s="28">
        <v>0</v>
      </c>
      <c r="F484" s="24"/>
      <c r="G484" s="24"/>
      <c r="K484" s="33"/>
    </row>
    <row r="485" ht="48.75" customHeight="1" spans="1:11">
      <c r="A485" s="26" t="s">
        <v>411</v>
      </c>
      <c r="B485" s="29">
        <f t="shared" ref="B485:B490" si="99">SUM(B486)</f>
        <v>0</v>
      </c>
      <c r="C485" s="29">
        <f t="shared" ref="C485:C490" si="100">SUM(C486)</f>
        <v>1</v>
      </c>
      <c r="D485" s="29">
        <f>SUM(D486)</f>
        <v>1</v>
      </c>
      <c r="E485" s="28">
        <v>67</v>
      </c>
      <c r="F485" s="24">
        <f t="shared" ref="F485:F491" si="101">D485/C485*100</f>
        <v>100</v>
      </c>
      <c r="G485" s="24">
        <f>(D485-E485)/E485*100</f>
        <v>-98.5074626865672</v>
      </c>
      <c r="K485" s="33"/>
    </row>
    <row r="486" ht="48.75" customHeight="1" spans="1:11">
      <c r="A486" s="26" t="s">
        <v>412</v>
      </c>
      <c r="B486" s="29"/>
      <c r="C486" s="30">
        <v>1</v>
      </c>
      <c r="D486" s="31">
        <v>1</v>
      </c>
      <c r="E486" s="28">
        <v>67</v>
      </c>
      <c r="F486" s="24">
        <f t="shared" si="101"/>
        <v>100</v>
      </c>
      <c r="G486" s="24">
        <f>(D486-E486)/E486*100</f>
        <v>-98.5074626865672</v>
      </c>
      <c r="K486" s="33"/>
    </row>
    <row r="487" ht="48.75" customHeight="1" spans="1:11">
      <c r="A487" s="26" t="s">
        <v>413</v>
      </c>
      <c r="B487" s="29">
        <f t="shared" si="99"/>
        <v>0</v>
      </c>
      <c r="C487" s="29">
        <f t="shared" si="100"/>
        <v>94</v>
      </c>
      <c r="D487" s="31"/>
      <c r="E487" s="28">
        <v>0</v>
      </c>
      <c r="F487" s="24"/>
      <c r="G487" s="24"/>
      <c r="K487" s="33"/>
    </row>
    <row r="488" ht="48.75" customHeight="1" spans="1:11">
      <c r="A488" s="26" t="s">
        <v>414</v>
      </c>
      <c r="B488" s="29"/>
      <c r="C488" s="30">
        <v>94</v>
      </c>
      <c r="D488" s="31"/>
      <c r="E488" s="28">
        <v>0</v>
      </c>
      <c r="F488" s="24"/>
      <c r="G488" s="24"/>
      <c r="K488" s="33"/>
    </row>
    <row r="489" ht="48.75" customHeight="1" spans="1:11">
      <c r="A489" s="19" t="s">
        <v>415</v>
      </c>
      <c r="B489" s="20">
        <f>B490+B492</f>
        <v>0</v>
      </c>
      <c r="C489" s="20">
        <f>C490+C492</f>
        <v>165</v>
      </c>
      <c r="D489" s="20">
        <f>D490+D492</f>
        <v>107</v>
      </c>
      <c r="E489" s="28">
        <v>94</v>
      </c>
      <c r="F489" s="24">
        <f t="shared" si="101"/>
        <v>64.8484848484848</v>
      </c>
      <c r="G489" s="24"/>
      <c r="K489" s="33"/>
    </row>
    <row r="490" ht="48.75" customHeight="1" spans="1:11">
      <c r="A490" s="26" t="s">
        <v>416</v>
      </c>
      <c r="B490" s="29">
        <f t="shared" si="99"/>
        <v>0</v>
      </c>
      <c r="C490" s="29">
        <f t="shared" si="100"/>
        <v>107</v>
      </c>
      <c r="D490" s="29">
        <f>SUM(D491)</f>
        <v>107</v>
      </c>
      <c r="E490" s="28">
        <v>94</v>
      </c>
      <c r="F490" s="24">
        <f t="shared" si="101"/>
        <v>100</v>
      </c>
      <c r="G490" s="24"/>
      <c r="K490" s="33"/>
    </row>
    <row r="491" ht="48.75" customHeight="1" spans="1:11">
      <c r="A491" s="26" t="s">
        <v>417</v>
      </c>
      <c r="B491" s="20"/>
      <c r="C491" s="30">
        <v>107</v>
      </c>
      <c r="D491" s="31">
        <v>107</v>
      </c>
      <c r="E491" s="28">
        <v>94</v>
      </c>
      <c r="F491" s="24">
        <f t="shared" si="101"/>
        <v>100</v>
      </c>
      <c r="G491" s="24"/>
      <c r="K491" s="33"/>
    </row>
    <row r="492" ht="48.75" customHeight="1" spans="1:11">
      <c r="A492" s="26" t="s">
        <v>418</v>
      </c>
      <c r="B492" s="29">
        <f>SUM(B493)</f>
        <v>0</v>
      </c>
      <c r="C492" s="29">
        <f>SUM(C493)</f>
        <v>58</v>
      </c>
      <c r="D492" s="31"/>
      <c r="E492" s="28">
        <v>0</v>
      </c>
      <c r="F492" s="24"/>
      <c r="G492" s="24"/>
      <c r="K492" s="33"/>
    </row>
    <row r="493" ht="48.75" customHeight="1" spans="1:11">
      <c r="A493" s="26" t="s">
        <v>419</v>
      </c>
      <c r="B493" s="29"/>
      <c r="C493" s="30">
        <v>58</v>
      </c>
      <c r="D493" s="31"/>
      <c r="E493" s="28">
        <v>0</v>
      </c>
      <c r="F493" s="24"/>
      <c r="G493" s="24"/>
      <c r="K493" s="33"/>
    </row>
    <row r="494" ht="48.75" customHeight="1" spans="1:11">
      <c r="A494" s="19" t="s">
        <v>420</v>
      </c>
      <c r="B494" s="20"/>
      <c r="C494" s="30"/>
      <c r="D494" s="31"/>
      <c r="E494" s="28">
        <v>0</v>
      </c>
      <c r="F494" s="24"/>
      <c r="G494" s="24"/>
      <c r="K494" s="33"/>
    </row>
    <row r="495" ht="48.75" customHeight="1" spans="1:11">
      <c r="A495" s="19" t="s">
        <v>421</v>
      </c>
      <c r="B495" s="20">
        <f>B496</f>
        <v>343</v>
      </c>
      <c r="C495" s="20">
        <f>C496+C502</f>
        <v>463</v>
      </c>
      <c r="D495" s="20">
        <f>D496+D502</f>
        <v>463</v>
      </c>
      <c r="E495" s="28">
        <v>25</v>
      </c>
      <c r="F495" s="24">
        <f t="shared" ref="F495:F501" si="102">D495/C495*100</f>
        <v>100</v>
      </c>
      <c r="G495" s="24">
        <f t="shared" ref="G495:G501" si="103">(D495-E495)/E495*100</f>
        <v>1752</v>
      </c>
      <c r="K495" s="33"/>
    </row>
    <row r="496" ht="48.75" customHeight="1" spans="1:11">
      <c r="A496" s="26" t="s">
        <v>422</v>
      </c>
      <c r="B496" s="29">
        <f>SUM(B497:B501)</f>
        <v>343</v>
      </c>
      <c r="C496" s="29">
        <f>SUM(C497:C501)</f>
        <v>345</v>
      </c>
      <c r="D496" s="29">
        <f>SUM(D497:D501)</f>
        <v>345</v>
      </c>
      <c r="E496" s="28">
        <v>25</v>
      </c>
      <c r="F496" s="24">
        <f t="shared" si="102"/>
        <v>100</v>
      </c>
      <c r="G496" s="24">
        <f t="shared" si="103"/>
        <v>1280</v>
      </c>
      <c r="K496" s="33"/>
    </row>
    <row r="497" ht="48.75" customHeight="1" spans="1:11">
      <c r="A497" s="26" t="s">
        <v>262</v>
      </c>
      <c r="B497" s="29">
        <v>200</v>
      </c>
      <c r="C497" s="30">
        <v>168</v>
      </c>
      <c r="D497" s="31">
        <v>168</v>
      </c>
      <c r="E497" s="28">
        <v>0</v>
      </c>
      <c r="F497" s="24"/>
      <c r="G497" s="24"/>
      <c r="K497" s="33"/>
    </row>
    <row r="498" s="2" customFormat="1" ht="48.75" customHeight="1" spans="1:11">
      <c r="A498" s="26" t="s">
        <v>423</v>
      </c>
      <c r="B498" s="29"/>
      <c r="C498" s="30">
        <v>17</v>
      </c>
      <c r="D498" s="31">
        <v>17</v>
      </c>
      <c r="E498" s="28"/>
      <c r="F498" s="24"/>
      <c r="G498" s="24"/>
      <c r="H498" s="8"/>
      <c r="K498" s="33"/>
    </row>
    <row r="499" s="2" customFormat="1" ht="48.75" customHeight="1" spans="1:11">
      <c r="A499" s="26" t="s">
        <v>424</v>
      </c>
      <c r="B499" s="29"/>
      <c r="C499" s="30"/>
      <c r="D499" s="31"/>
      <c r="E499" s="28"/>
      <c r="F499" s="24"/>
      <c r="G499" s="24"/>
      <c r="H499" s="8"/>
      <c r="K499" s="33"/>
    </row>
    <row r="500" ht="48.75" customHeight="1" spans="1:11">
      <c r="A500" s="26" t="s">
        <v>27</v>
      </c>
      <c r="B500" s="29">
        <v>143</v>
      </c>
      <c r="C500" s="30">
        <v>133</v>
      </c>
      <c r="D500" s="31">
        <v>133</v>
      </c>
      <c r="E500" s="28">
        <v>25</v>
      </c>
      <c r="F500" s="24">
        <f t="shared" si="102"/>
        <v>100</v>
      </c>
      <c r="G500" s="24">
        <f t="shared" si="103"/>
        <v>432</v>
      </c>
      <c r="K500" s="33"/>
    </row>
    <row r="501" s="2" customFormat="1" ht="48.75" customHeight="1" spans="1:11">
      <c r="A501" s="26" t="s">
        <v>425</v>
      </c>
      <c r="B501" s="29"/>
      <c r="C501" s="30">
        <v>27</v>
      </c>
      <c r="D501" s="31">
        <v>27</v>
      </c>
      <c r="E501" s="28">
        <v>25</v>
      </c>
      <c r="F501" s="24">
        <f t="shared" si="102"/>
        <v>100</v>
      </c>
      <c r="G501" s="24">
        <f t="shared" si="103"/>
        <v>8</v>
      </c>
      <c r="H501" s="8"/>
      <c r="K501" s="33"/>
    </row>
    <row r="502" s="2" customFormat="1" ht="48.75" customHeight="1" spans="1:11">
      <c r="A502" s="26" t="s">
        <v>426</v>
      </c>
      <c r="B502" s="29"/>
      <c r="C502" s="30">
        <v>118</v>
      </c>
      <c r="D502" s="31">
        <v>118</v>
      </c>
      <c r="E502" s="28"/>
      <c r="F502" s="24"/>
      <c r="G502" s="24"/>
      <c r="H502" s="8"/>
      <c r="K502" s="33"/>
    </row>
    <row r="503" s="2" customFormat="1" ht="48.75" customHeight="1" spans="1:11">
      <c r="A503" s="26" t="s">
        <v>427</v>
      </c>
      <c r="B503" s="29"/>
      <c r="C503" s="30">
        <v>118</v>
      </c>
      <c r="D503" s="31">
        <v>118</v>
      </c>
      <c r="E503" s="28"/>
      <c r="F503" s="24"/>
      <c r="G503" s="24"/>
      <c r="H503" s="8"/>
      <c r="K503" s="33"/>
    </row>
    <row r="504" ht="48.75" customHeight="1" spans="1:11">
      <c r="A504" s="19" t="s">
        <v>428</v>
      </c>
      <c r="B504" s="20">
        <f>B505+B513</f>
        <v>17589</v>
      </c>
      <c r="C504" s="20">
        <f>C505+C513</f>
        <v>4146</v>
      </c>
      <c r="D504" s="20">
        <f>D505+D513</f>
        <v>4146</v>
      </c>
      <c r="E504" s="28">
        <v>1646</v>
      </c>
      <c r="F504" s="24">
        <f t="shared" ref="F504:F510" si="104">D504/C504*100</f>
        <v>100</v>
      </c>
      <c r="G504" s="24">
        <f t="shared" ref="G504:G509" si="105">(D504-E504)/E504*100</f>
        <v>151.883353584447</v>
      </c>
      <c r="K504" s="33"/>
    </row>
    <row r="505" ht="48.75" customHeight="1" spans="1:11">
      <c r="A505" s="26" t="s">
        <v>429</v>
      </c>
      <c r="B505" s="29">
        <f>SUM(B507:B512)</f>
        <v>16329</v>
      </c>
      <c r="C505" s="29">
        <f>SUM(C506:C512)</f>
        <v>2867</v>
      </c>
      <c r="D505" s="29">
        <f>SUM(D506:D512)</f>
        <v>2867</v>
      </c>
      <c r="E505" s="28">
        <v>359</v>
      </c>
      <c r="F505" s="24">
        <f t="shared" si="104"/>
        <v>100</v>
      </c>
      <c r="G505" s="24">
        <f t="shared" si="105"/>
        <v>698.607242339833</v>
      </c>
      <c r="K505" s="33"/>
    </row>
    <row r="506" s="2" customFormat="1" ht="48.75" customHeight="1" spans="1:11">
      <c r="A506" s="26" t="s">
        <v>430</v>
      </c>
      <c r="B506" s="29"/>
      <c r="C506" s="30">
        <v>76</v>
      </c>
      <c r="D506" s="31">
        <v>76</v>
      </c>
      <c r="E506" s="28"/>
      <c r="F506" s="24"/>
      <c r="G506" s="24"/>
      <c r="H506" s="8"/>
      <c r="K506" s="33"/>
    </row>
    <row r="507" ht="48.75" customHeight="1" spans="1:11">
      <c r="A507" s="26" t="s">
        <v>431</v>
      </c>
      <c r="B507" s="29">
        <v>8329</v>
      </c>
      <c r="C507" s="30">
        <v>2429</v>
      </c>
      <c r="D507" s="31">
        <v>2429</v>
      </c>
      <c r="E507" s="28">
        <v>38</v>
      </c>
      <c r="F507" s="24">
        <f t="shared" si="104"/>
        <v>100</v>
      </c>
      <c r="G507" s="24">
        <f t="shared" si="105"/>
        <v>6292.10526315789</v>
      </c>
      <c r="K507" s="33"/>
    </row>
    <row r="508" ht="48.75" customHeight="1" spans="1:11">
      <c r="A508" s="26" t="s">
        <v>432</v>
      </c>
      <c r="B508" s="29">
        <v>16</v>
      </c>
      <c r="C508" s="30">
        <v>183</v>
      </c>
      <c r="D508" s="31">
        <v>183</v>
      </c>
      <c r="E508" s="28">
        <v>101</v>
      </c>
      <c r="F508" s="24">
        <f t="shared" si="104"/>
        <v>100</v>
      </c>
      <c r="G508" s="24">
        <f t="shared" si="105"/>
        <v>81.1881188118812</v>
      </c>
      <c r="K508" s="33"/>
    </row>
    <row r="509" ht="48.75" customHeight="1" spans="1:11">
      <c r="A509" s="26" t="s">
        <v>433</v>
      </c>
      <c r="B509" s="29">
        <v>6223</v>
      </c>
      <c r="C509" s="30">
        <v>43</v>
      </c>
      <c r="D509" s="31">
        <v>43</v>
      </c>
      <c r="E509" s="28">
        <v>200</v>
      </c>
      <c r="F509" s="24">
        <f t="shared" si="104"/>
        <v>100</v>
      </c>
      <c r="G509" s="24">
        <f t="shared" si="105"/>
        <v>-78.5</v>
      </c>
      <c r="K509" s="33"/>
    </row>
    <row r="510" ht="48.75" customHeight="1" spans="1:11">
      <c r="A510" s="26" t="s">
        <v>434</v>
      </c>
      <c r="B510" s="29"/>
      <c r="C510" s="30">
        <v>90</v>
      </c>
      <c r="D510" s="31">
        <v>90</v>
      </c>
      <c r="E510" s="28">
        <v>20</v>
      </c>
      <c r="F510" s="24">
        <f t="shared" si="104"/>
        <v>100</v>
      </c>
      <c r="G510" s="24"/>
      <c r="K510" s="33"/>
    </row>
    <row r="511" s="2" customFormat="1" ht="48.75" customHeight="1" spans="1:11">
      <c r="A511" s="26" t="s">
        <v>435</v>
      </c>
      <c r="B511" s="29"/>
      <c r="C511" s="30">
        <v>46</v>
      </c>
      <c r="D511" s="31">
        <v>46</v>
      </c>
      <c r="E511" s="28"/>
      <c r="F511" s="24"/>
      <c r="G511" s="24"/>
      <c r="H511" s="8"/>
      <c r="K511" s="33"/>
    </row>
    <row r="512" ht="48.75" customHeight="1" spans="1:11">
      <c r="A512" s="26" t="s">
        <v>436</v>
      </c>
      <c r="B512" s="29">
        <v>1761</v>
      </c>
      <c r="C512" s="30"/>
      <c r="D512" s="31"/>
      <c r="E512" s="28">
        <v>0</v>
      </c>
      <c r="F512" s="24"/>
      <c r="G512" s="24"/>
      <c r="K512" s="33"/>
    </row>
    <row r="513" ht="48.75" customHeight="1" spans="1:11">
      <c r="A513" s="26" t="s">
        <v>437</v>
      </c>
      <c r="B513" s="29">
        <f>SUM(B514)</f>
        <v>1260</v>
      </c>
      <c r="C513" s="29">
        <f>SUM(C514)</f>
        <v>1279</v>
      </c>
      <c r="D513" s="29">
        <f>SUM(D514)</f>
        <v>1279</v>
      </c>
      <c r="E513" s="28">
        <v>1287</v>
      </c>
      <c r="F513" s="24">
        <f t="shared" ref="F513:F515" si="106">D513/C513*100</f>
        <v>100</v>
      </c>
      <c r="G513" s="24">
        <f t="shared" ref="G513:G515" si="107">(D513-E513)/E513*100</f>
        <v>-0.621600621600622</v>
      </c>
      <c r="K513" s="33"/>
    </row>
    <row r="514" ht="48.75" customHeight="1" spans="1:11">
      <c r="A514" s="26" t="s">
        <v>438</v>
      </c>
      <c r="B514" s="29">
        <v>1260</v>
      </c>
      <c r="C514" s="30">
        <v>1279</v>
      </c>
      <c r="D514" s="31">
        <v>1279</v>
      </c>
      <c r="E514" s="28">
        <v>1287</v>
      </c>
      <c r="F514" s="24">
        <f t="shared" si="106"/>
        <v>100</v>
      </c>
      <c r="G514" s="24">
        <f t="shared" si="107"/>
        <v>-0.621600621600622</v>
      </c>
      <c r="K514" s="33"/>
    </row>
    <row r="515" ht="48.75" customHeight="1" spans="1:11">
      <c r="A515" s="19" t="s">
        <v>439</v>
      </c>
      <c r="B515" s="20">
        <f>B516+B518</f>
        <v>0</v>
      </c>
      <c r="C515" s="20">
        <f>C516+C518</f>
        <v>334</v>
      </c>
      <c r="D515" s="20">
        <f>D516+D518</f>
        <v>334</v>
      </c>
      <c r="E515" s="28">
        <v>1</v>
      </c>
      <c r="F515" s="24">
        <f t="shared" si="106"/>
        <v>100</v>
      </c>
      <c r="G515" s="24">
        <f t="shared" si="107"/>
        <v>33300</v>
      </c>
      <c r="K515" s="33"/>
    </row>
    <row r="516" ht="48.75" customHeight="1" spans="1:11">
      <c r="A516" s="26" t="s">
        <v>440</v>
      </c>
      <c r="B516" s="29">
        <f>SUM(B517)</f>
        <v>0</v>
      </c>
      <c r="C516" s="30"/>
      <c r="D516" s="31"/>
      <c r="E516" s="28">
        <v>1</v>
      </c>
      <c r="F516" s="24"/>
      <c r="G516" s="24"/>
      <c r="K516" s="33"/>
    </row>
    <row r="517" ht="48.75" customHeight="1" spans="1:11">
      <c r="A517" s="26" t="s">
        <v>441</v>
      </c>
      <c r="B517" s="29"/>
      <c r="C517" s="30"/>
      <c r="D517" s="31"/>
      <c r="E517" s="28">
        <v>1</v>
      </c>
      <c r="F517" s="24"/>
      <c r="G517" s="24"/>
      <c r="K517" s="33"/>
    </row>
    <row r="518" customFormat="1" ht="48.75" customHeight="1" spans="1:11">
      <c r="A518" s="26" t="s">
        <v>442</v>
      </c>
      <c r="B518" s="29"/>
      <c r="C518" s="30">
        <v>334</v>
      </c>
      <c r="D518" s="31">
        <v>334</v>
      </c>
      <c r="E518" s="28"/>
      <c r="F518" s="24"/>
      <c r="G518" s="24"/>
      <c r="H518" s="8"/>
      <c r="K518" s="33"/>
    </row>
    <row r="519" customFormat="1" ht="48.75" customHeight="1" spans="1:11">
      <c r="A519" s="26" t="s">
        <v>443</v>
      </c>
      <c r="B519" s="29"/>
      <c r="C519" s="30">
        <v>334</v>
      </c>
      <c r="D519" s="31">
        <v>334</v>
      </c>
      <c r="E519" s="28"/>
      <c r="F519" s="24"/>
      <c r="G519" s="24"/>
      <c r="H519" s="8"/>
      <c r="K519" s="33"/>
    </row>
    <row r="520" s="2" customFormat="1" ht="48.75" customHeight="1" spans="1:11">
      <c r="A520" s="19" t="s">
        <v>444</v>
      </c>
      <c r="B520" s="29">
        <f>B521+B528+B531</f>
        <v>489</v>
      </c>
      <c r="C520" s="29">
        <f>C521+C528+C531+C533</f>
        <v>1693</v>
      </c>
      <c r="D520" s="29">
        <f>D521+D528+D531</f>
        <v>1422</v>
      </c>
      <c r="E520" s="28">
        <v>973</v>
      </c>
      <c r="F520" s="24"/>
      <c r="G520" s="24"/>
      <c r="H520" s="8"/>
      <c r="K520" s="33"/>
    </row>
    <row r="521" s="2" customFormat="1" ht="48.75" customHeight="1" spans="1:11">
      <c r="A521" s="26" t="s">
        <v>445</v>
      </c>
      <c r="B521" s="29">
        <f>SUM(B522:B527)</f>
        <v>197</v>
      </c>
      <c r="C521" s="29">
        <f>SUM(C522:C527)</f>
        <v>957</v>
      </c>
      <c r="D521" s="29">
        <f>SUM(D522:D527)</f>
        <v>957</v>
      </c>
      <c r="E521" s="28">
        <v>219</v>
      </c>
      <c r="F521" s="24"/>
      <c r="G521" s="24"/>
      <c r="H521" s="8"/>
      <c r="K521" s="33"/>
    </row>
    <row r="522" s="2" customFormat="1" ht="48.75" customHeight="1" spans="1:11">
      <c r="A522" s="26" t="s">
        <v>262</v>
      </c>
      <c r="B522" s="29">
        <v>55</v>
      </c>
      <c r="C522" s="30">
        <v>119</v>
      </c>
      <c r="D522" s="30">
        <v>119</v>
      </c>
      <c r="E522" s="28">
        <v>189</v>
      </c>
      <c r="F522" s="24"/>
      <c r="G522" s="24"/>
      <c r="H522" s="8"/>
      <c r="K522" s="33"/>
    </row>
    <row r="523" s="2" customFormat="1" ht="48.75" customHeight="1" spans="1:11">
      <c r="A523" s="26" t="s">
        <v>446</v>
      </c>
      <c r="B523" s="29">
        <v>119</v>
      </c>
      <c r="C523" s="30">
        <v>136</v>
      </c>
      <c r="D523" s="30">
        <v>136</v>
      </c>
      <c r="E523" s="28">
        <v>30</v>
      </c>
      <c r="F523" s="24"/>
      <c r="G523" s="24"/>
      <c r="H523" s="8"/>
      <c r="K523" s="33"/>
    </row>
    <row r="524" s="2" customFormat="1" ht="48.75" customHeight="1" spans="1:11">
      <c r="A524" s="26" t="s">
        <v>447</v>
      </c>
      <c r="B524" s="29"/>
      <c r="C524" s="30">
        <v>20</v>
      </c>
      <c r="D524" s="30">
        <v>20</v>
      </c>
      <c r="E524" s="28"/>
      <c r="F524" s="24"/>
      <c r="G524" s="24"/>
      <c r="H524" s="8"/>
      <c r="K524" s="33"/>
    </row>
    <row r="525" s="2" customFormat="1" ht="48.75" customHeight="1" spans="1:11">
      <c r="A525" s="26" t="s">
        <v>448</v>
      </c>
      <c r="B525" s="29"/>
      <c r="C525" s="30">
        <v>260</v>
      </c>
      <c r="D525" s="30">
        <v>260</v>
      </c>
      <c r="E525" s="28"/>
      <c r="F525" s="24"/>
      <c r="G525" s="24"/>
      <c r="H525" s="8"/>
      <c r="K525" s="33"/>
    </row>
    <row r="526" s="2" customFormat="1" ht="48.75" customHeight="1" spans="1:11">
      <c r="A526" s="26" t="s">
        <v>27</v>
      </c>
      <c r="B526" s="29"/>
      <c r="C526" s="30">
        <v>44</v>
      </c>
      <c r="D526" s="30">
        <v>44</v>
      </c>
      <c r="E526" s="28"/>
      <c r="F526" s="24"/>
      <c r="G526" s="24"/>
      <c r="H526" s="8"/>
      <c r="K526" s="33"/>
    </row>
    <row r="527" s="2" customFormat="1" ht="48.75" customHeight="1" spans="1:11">
      <c r="A527" s="26" t="s">
        <v>449</v>
      </c>
      <c r="B527" s="29">
        <v>23</v>
      </c>
      <c r="C527" s="30">
        <v>378</v>
      </c>
      <c r="D527" s="30">
        <v>378</v>
      </c>
      <c r="E527" s="28">
        <v>0</v>
      </c>
      <c r="F527" s="24"/>
      <c r="G527" s="24"/>
      <c r="H527" s="8"/>
      <c r="K527" s="33"/>
    </row>
    <row r="528" s="2" customFormat="1" ht="48.75" customHeight="1" spans="1:11">
      <c r="A528" s="26" t="s">
        <v>450</v>
      </c>
      <c r="B528" s="29">
        <f>SUM(B529:B530)</f>
        <v>277</v>
      </c>
      <c r="C528" s="29">
        <f>SUM(C529:C530)</f>
        <v>455</v>
      </c>
      <c r="D528" s="29">
        <f>SUM(D529:D530)</f>
        <v>455</v>
      </c>
      <c r="E528" s="28">
        <v>754</v>
      </c>
      <c r="F528" s="24"/>
      <c r="G528" s="24"/>
      <c r="H528" s="8"/>
      <c r="K528" s="33"/>
    </row>
    <row r="529" s="2" customFormat="1" ht="48.75" customHeight="1" spans="1:11">
      <c r="A529" s="26" t="s">
        <v>262</v>
      </c>
      <c r="B529" s="29"/>
      <c r="C529" s="30">
        <v>27</v>
      </c>
      <c r="D529" s="31">
        <v>27</v>
      </c>
      <c r="E529" s="28">
        <v>225</v>
      </c>
      <c r="F529" s="24"/>
      <c r="G529" s="24"/>
      <c r="H529" s="8"/>
      <c r="K529" s="33"/>
    </row>
    <row r="530" s="2" customFormat="1" ht="48.75" customHeight="1" spans="1:11">
      <c r="A530" s="26" t="s">
        <v>451</v>
      </c>
      <c r="B530" s="29">
        <v>277</v>
      </c>
      <c r="C530" s="30">
        <v>428</v>
      </c>
      <c r="D530" s="31">
        <v>428</v>
      </c>
      <c r="E530" s="28">
        <v>529</v>
      </c>
      <c r="F530" s="24"/>
      <c r="G530" s="24"/>
      <c r="H530" s="8"/>
      <c r="K530" s="33"/>
    </row>
    <row r="531" s="2" customFormat="1" ht="48.75" customHeight="1" spans="1:11">
      <c r="A531" s="26" t="s">
        <v>452</v>
      </c>
      <c r="B531" s="29">
        <f>B532</f>
        <v>15</v>
      </c>
      <c r="C531" s="29">
        <f t="shared" ref="C531:C535" si="108">C532</f>
        <v>10</v>
      </c>
      <c r="D531" s="29">
        <f>D532</f>
        <v>10</v>
      </c>
      <c r="E531" s="28">
        <v>0</v>
      </c>
      <c r="F531" s="24"/>
      <c r="G531" s="24"/>
      <c r="H531" s="8"/>
      <c r="K531" s="33"/>
    </row>
    <row r="532" s="2" customFormat="1" ht="48.75" customHeight="1" spans="1:11">
      <c r="A532" s="26" t="s">
        <v>453</v>
      </c>
      <c r="B532" s="29">
        <v>15</v>
      </c>
      <c r="C532" s="30">
        <v>10</v>
      </c>
      <c r="D532" s="31">
        <v>10</v>
      </c>
      <c r="E532" s="28">
        <v>0</v>
      </c>
      <c r="F532" s="24"/>
      <c r="G532" s="24"/>
      <c r="H532" s="8"/>
      <c r="K532" s="33"/>
    </row>
    <row r="533" s="2" customFormat="1" ht="48.75" customHeight="1" spans="1:11">
      <c r="A533" s="26" t="s">
        <v>454</v>
      </c>
      <c r="B533" s="29"/>
      <c r="C533" s="30">
        <f t="shared" si="108"/>
        <v>271</v>
      </c>
      <c r="D533" s="31"/>
      <c r="E533" s="28"/>
      <c r="F533" s="24"/>
      <c r="G533" s="24"/>
      <c r="H533" s="8"/>
      <c r="K533" s="33"/>
    </row>
    <row r="534" s="2" customFormat="1" ht="48.75" customHeight="1" spans="1:11">
      <c r="A534" s="26" t="s">
        <v>455</v>
      </c>
      <c r="B534" s="29"/>
      <c r="C534" s="30">
        <v>271</v>
      </c>
      <c r="D534" s="31"/>
      <c r="E534" s="28"/>
      <c r="F534" s="24"/>
      <c r="G534" s="24"/>
      <c r="H534" s="8"/>
      <c r="K534" s="33"/>
    </row>
    <row r="535" ht="48.75" customHeight="1" spans="1:11">
      <c r="A535" s="19" t="s">
        <v>456</v>
      </c>
      <c r="B535" s="20">
        <f>B536</f>
        <v>15113</v>
      </c>
      <c r="C535" s="20">
        <f t="shared" si="108"/>
        <v>3697</v>
      </c>
      <c r="D535" s="20">
        <f>D536</f>
        <v>1696</v>
      </c>
      <c r="E535" s="28">
        <v>2700</v>
      </c>
      <c r="F535" s="24">
        <f t="shared" ref="F535:F538" si="109">D535/C535*100</f>
        <v>45.8750338111983</v>
      </c>
      <c r="G535" s="24">
        <f t="shared" ref="G535:G538" si="110">(D535-E535)/E535*100</f>
        <v>-37.1851851851852</v>
      </c>
      <c r="K535" s="33"/>
    </row>
    <row r="536" ht="48.75" customHeight="1" spans="1:11">
      <c r="A536" s="26" t="s">
        <v>457</v>
      </c>
      <c r="B536" s="29">
        <f>SUM(B537:B537)</f>
        <v>15113</v>
      </c>
      <c r="C536" s="29">
        <f>SUM(C537:C537)</f>
        <v>3697</v>
      </c>
      <c r="D536" s="29">
        <f>SUM(D537:D537)</f>
        <v>1696</v>
      </c>
      <c r="E536" s="28">
        <v>2700</v>
      </c>
      <c r="F536" s="24">
        <f t="shared" si="109"/>
        <v>45.8750338111983</v>
      </c>
      <c r="G536" s="24"/>
      <c r="K536" s="33"/>
    </row>
    <row r="537" ht="48.75" customHeight="1" spans="1:11">
      <c r="A537" s="26" t="s">
        <v>458</v>
      </c>
      <c r="B537" s="29">
        <v>15113</v>
      </c>
      <c r="C537" s="30">
        <v>3697</v>
      </c>
      <c r="D537" s="31">
        <v>1696</v>
      </c>
      <c r="E537" s="28">
        <v>2700</v>
      </c>
      <c r="F537" s="24">
        <f t="shared" si="109"/>
        <v>45.8750338111983</v>
      </c>
      <c r="G537" s="24">
        <f t="shared" si="110"/>
        <v>-37.1851851851852</v>
      </c>
      <c r="K537" s="33"/>
    </row>
    <row r="538" ht="48.75" customHeight="1" spans="1:11">
      <c r="A538" s="19" t="s">
        <v>459</v>
      </c>
      <c r="B538" s="20">
        <f>B539+B541</f>
        <v>3819</v>
      </c>
      <c r="C538" s="20">
        <f>C539+C541</f>
        <v>3876</v>
      </c>
      <c r="D538" s="20">
        <f>D539+D541</f>
        <v>3876</v>
      </c>
      <c r="E538" s="28">
        <v>3575</v>
      </c>
      <c r="F538" s="24">
        <f t="shared" si="109"/>
        <v>100</v>
      </c>
      <c r="G538" s="24">
        <f t="shared" si="110"/>
        <v>8.41958041958042</v>
      </c>
      <c r="K538" s="33"/>
    </row>
    <row r="539" ht="48.75" customHeight="1" spans="1:11">
      <c r="A539" s="40" t="s">
        <v>460</v>
      </c>
      <c r="B539" s="20">
        <f>SUM(B540)</f>
        <v>0</v>
      </c>
      <c r="C539" s="30"/>
      <c r="D539" s="31"/>
      <c r="E539" s="28">
        <v>0</v>
      </c>
      <c r="F539" s="24"/>
      <c r="G539" s="24"/>
      <c r="K539" s="33"/>
    </row>
    <row r="540" ht="48.75" customHeight="1" spans="1:11">
      <c r="A540" s="40" t="s">
        <v>461</v>
      </c>
      <c r="B540" s="20"/>
      <c r="C540" s="30"/>
      <c r="D540" s="31"/>
      <c r="E540" s="28">
        <v>0</v>
      </c>
      <c r="F540" s="24"/>
      <c r="G540" s="24"/>
      <c r="K540" s="33"/>
    </row>
    <row r="541" s="3" customFormat="1" ht="48.75" customHeight="1" spans="1:11">
      <c r="A541" s="26" t="s">
        <v>462</v>
      </c>
      <c r="B541" s="29">
        <f>SUM(B542)</f>
        <v>3819</v>
      </c>
      <c r="C541" s="29">
        <f>SUM(C542)</f>
        <v>3876</v>
      </c>
      <c r="D541" s="29">
        <f>SUM(D542)</f>
        <v>3876</v>
      </c>
      <c r="E541" s="28">
        <v>3575</v>
      </c>
      <c r="F541" s="24">
        <f t="shared" ref="F541:F544" si="111">D541/C541*100</f>
        <v>100</v>
      </c>
      <c r="G541" s="24">
        <f t="shared" ref="G541:G544" si="112">(D541-E541)/E541*100</f>
        <v>8.41958041958042</v>
      </c>
      <c r="H541" s="8"/>
      <c r="K541" s="33"/>
    </row>
    <row r="542" s="3" customFormat="1" ht="48.75" customHeight="1" spans="1:11">
      <c r="A542" s="26" t="s">
        <v>463</v>
      </c>
      <c r="B542" s="29">
        <v>3819</v>
      </c>
      <c r="C542" s="30">
        <v>3876</v>
      </c>
      <c r="D542" s="31">
        <v>3876</v>
      </c>
      <c r="E542" s="28">
        <v>0</v>
      </c>
      <c r="F542" s="24"/>
      <c r="G542" s="24"/>
      <c r="H542" s="8"/>
      <c r="K542" s="33"/>
    </row>
    <row r="543" ht="48.75" customHeight="1" spans="1:11">
      <c r="A543" s="19" t="s">
        <v>464</v>
      </c>
      <c r="B543" s="20">
        <f>B544</f>
        <v>0</v>
      </c>
      <c r="C543" s="20">
        <f>C544</f>
        <v>28</v>
      </c>
      <c r="D543" s="20">
        <f>D544</f>
        <v>28</v>
      </c>
      <c r="E543" s="28">
        <v>16</v>
      </c>
      <c r="F543" s="24">
        <f t="shared" si="111"/>
        <v>100</v>
      </c>
      <c r="G543" s="24">
        <f t="shared" si="112"/>
        <v>75</v>
      </c>
      <c r="K543" s="33"/>
    </row>
    <row r="544" ht="48.75" customHeight="1" spans="1:11">
      <c r="A544" s="26" t="s">
        <v>465</v>
      </c>
      <c r="B544" s="29"/>
      <c r="C544" s="30">
        <v>28</v>
      </c>
      <c r="D544" s="31">
        <v>28</v>
      </c>
      <c r="E544" s="28">
        <v>16</v>
      </c>
      <c r="F544" s="24">
        <f t="shared" si="111"/>
        <v>100</v>
      </c>
      <c r="G544" s="24">
        <f t="shared" si="112"/>
        <v>75</v>
      </c>
      <c r="K544" s="33"/>
    </row>
    <row r="545" ht="48.75" customHeight="1" spans="1:11">
      <c r="A545" s="19" t="s">
        <v>466</v>
      </c>
      <c r="B545" s="20">
        <v>3600</v>
      </c>
      <c r="C545" s="45"/>
      <c r="D545" s="45"/>
      <c r="E545" s="28"/>
      <c r="F545" s="24"/>
      <c r="G545" s="24"/>
      <c r="K545" s="33"/>
    </row>
    <row r="546" ht="48.75" customHeight="1" spans="1:11">
      <c r="A546" s="46" t="s">
        <v>467</v>
      </c>
      <c r="B546" s="27">
        <f>B5+B124+B125+B133+B169+B195+B209+B232+B322+B369+B385+B401+B444+B460+B477+B489+B494+B495+B504+B515+B535+B538+B543+B520+B545</f>
        <v>111465</v>
      </c>
      <c r="C546" s="47">
        <f>C5+C124+C125+C133+C169+C195+C209+C232+C322+C369+C385+C401+C444+C460+C477+C489+C494+C495+C504+C515+C535+C538+C543+C520</f>
        <v>148420</v>
      </c>
      <c r="D546" s="48">
        <f>D5+D124+D125+D133+D169+D195+D209+D232+D322+D369+D385+D401+D444+D460+D477+D489+D494+D495+D504+D515+D535+D538+D543+D520</f>
        <v>142974</v>
      </c>
      <c r="E546" s="27">
        <f>E5+E124+E125+E133+E169+E195+E209+E232+E322+E369+E385+E401+E444+E460+E477+E489+E494+E495+E504+E515+E535+E538+E543+E520</f>
        <v>132592.63</v>
      </c>
      <c r="F546" s="24">
        <f>D546/C546*100</f>
        <v>96.3306831963347</v>
      </c>
      <c r="G546" s="24">
        <f>(D546-E546)/E546*100</f>
        <v>7.82952265144752</v>
      </c>
      <c r="K546" s="33"/>
    </row>
    <row r="547" ht="48.75" customHeight="1" spans="2:11">
      <c r="B547" s="4">
        <v>111465</v>
      </c>
      <c r="D547" s="7"/>
      <c r="E547" s="2"/>
      <c r="G547" s="8"/>
      <c r="H547" s="2"/>
      <c r="J547" s="9"/>
      <c r="K547" s="2"/>
    </row>
    <row r="548" ht="48.75" customHeight="1" spans="4:11">
      <c r="D548" s="7"/>
      <c r="E548" s="2"/>
      <c r="G548" s="8"/>
      <c r="H548" s="2"/>
      <c r="J548" s="9"/>
      <c r="K548" s="2"/>
    </row>
    <row r="549" ht="48.75" customHeight="1"/>
    <row r="550" ht="48.75" customHeight="1"/>
    <row r="551" ht="48.75" customHeight="1"/>
    <row r="552" ht="48.75" customHeight="1"/>
    <row r="553" ht="48.75" customHeight="1"/>
    <row r="554" ht="48.75" customHeight="1"/>
    <row r="555" ht="48.75" customHeight="1"/>
    <row r="556" ht="48.75" customHeight="1"/>
    <row r="557" ht="48.75" customHeight="1"/>
    <row r="558" ht="48.75" customHeight="1"/>
    <row r="559" ht="48.75" customHeight="1"/>
    <row r="560" ht="48.75" customHeight="1"/>
    <row r="561" ht="48.75" customHeight="1"/>
    <row r="562" ht="48.75" customHeight="1"/>
    <row r="563" ht="48.75" customHeight="1"/>
    <row r="564" ht="48.75" customHeight="1"/>
    <row r="565" ht="48.75" customHeight="1"/>
    <row r="566" ht="48.75" customHeight="1"/>
    <row r="567" ht="48.75" customHeight="1"/>
    <row r="568" ht="48.75" customHeight="1"/>
    <row r="569" ht="48.75" customHeight="1"/>
    <row r="570" ht="48.75" customHeight="1"/>
    <row r="571" ht="48.75" customHeight="1"/>
    <row r="572" ht="48.75" customHeight="1"/>
    <row r="573" ht="48.75" customHeight="1"/>
    <row r="574" ht="48.75" customHeight="1"/>
    <row r="575" ht="48.75" customHeight="1"/>
    <row r="576" ht="48.75" customHeight="1"/>
    <row r="577" ht="48.75" customHeight="1"/>
    <row r="578" ht="48.75" customHeight="1"/>
    <row r="579" ht="48.75" customHeight="1"/>
    <row r="580" ht="48.75" customHeight="1"/>
    <row r="581" ht="48.75" customHeight="1"/>
    <row r="582" ht="48.75" customHeight="1"/>
    <row r="583" ht="48.75" customHeight="1"/>
    <row r="584" ht="48.75" customHeight="1"/>
    <row r="585" ht="48.75" customHeight="1"/>
    <row r="586" ht="48.75" customHeight="1"/>
    <row r="587" ht="48.75" customHeight="1"/>
    <row r="588" ht="48.75" customHeight="1"/>
    <row r="589" ht="48.75" customHeight="1"/>
    <row r="590" ht="48.75" customHeight="1"/>
    <row r="591" ht="48.75" customHeight="1"/>
    <row r="592" ht="48.75" customHeight="1"/>
    <row r="593" ht="48.75" customHeight="1"/>
    <row r="594" ht="48.75" customHeight="1"/>
    <row r="595" ht="48.75" customHeight="1"/>
    <row r="596" ht="48.75" customHeight="1"/>
    <row r="597" ht="48.75" customHeight="1"/>
    <row r="598" ht="48.75" customHeight="1"/>
    <row r="599" ht="48.75" customHeight="1"/>
    <row r="600" ht="48.75" customHeight="1"/>
    <row r="601" ht="48.75" customHeight="1"/>
    <row r="602" ht="48.75" customHeight="1"/>
    <row r="603" ht="48.75" customHeight="1"/>
    <row r="604" ht="48.75" customHeight="1"/>
    <row r="605" ht="48.75" customHeight="1"/>
    <row r="606" ht="48.75" customHeight="1"/>
    <row r="607" ht="48.75" customHeight="1"/>
    <row r="608" ht="48.75" customHeight="1"/>
    <row r="609" ht="48.75" customHeight="1"/>
    <row r="610" ht="48.75" customHeight="1"/>
    <row r="611" ht="48.75" customHeight="1"/>
    <row r="612" ht="48.75" customHeight="1"/>
    <row r="613" ht="48.75" customHeight="1"/>
    <row r="614" ht="48.75" customHeight="1"/>
    <row r="615" ht="48.75" customHeight="1"/>
    <row r="616" ht="48.75" customHeight="1"/>
    <row r="617" ht="48.75" customHeight="1"/>
    <row r="618" ht="48.75" customHeight="1"/>
    <row r="619" ht="48.75" customHeight="1"/>
    <row r="620" ht="48.75" customHeight="1"/>
    <row r="621" ht="48.75" customHeight="1"/>
    <row r="622" ht="48.75" customHeight="1"/>
    <row r="623" ht="48.75" customHeight="1"/>
    <row r="624" ht="48.75" customHeight="1"/>
    <row r="625" ht="48.75" customHeight="1"/>
    <row r="626" ht="48.75" customHeight="1"/>
    <row r="627" ht="48.75" customHeight="1"/>
    <row r="628" ht="48.75" customHeight="1"/>
    <row r="629" ht="48.75" customHeight="1"/>
    <row r="630" ht="48.75" customHeight="1"/>
    <row r="631" ht="48.75" customHeight="1"/>
    <row r="632" ht="48.75" customHeight="1"/>
    <row r="633" ht="48.75" customHeight="1"/>
    <row r="634" ht="48.75" customHeight="1"/>
    <row r="635" ht="48.75" customHeight="1"/>
    <row r="636" ht="48.75" customHeight="1"/>
    <row r="637" ht="48.75" customHeight="1"/>
    <row r="638" ht="48.75" customHeight="1"/>
    <row r="639" ht="48.75" customHeight="1"/>
    <row r="640" ht="48.75" customHeight="1"/>
    <row r="641" ht="48.75" customHeight="1"/>
    <row r="642" ht="48.75" customHeight="1"/>
    <row r="643" ht="48.75" customHeight="1"/>
    <row r="644" ht="48.75" customHeight="1"/>
    <row r="645" ht="48.75" customHeight="1"/>
    <row r="646" ht="48.75" customHeight="1"/>
    <row r="647" ht="48.75" customHeight="1"/>
    <row r="648" ht="48.75" customHeight="1"/>
    <row r="649" ht="48.75" customHeight="1"/>
    <row r="650" ht="48.75" customHeight="1"/>
    <row r="651" ht="48.75" customHeight="1"/>
    <row r="652" ht="48.75" customHeight="1"/>
    <row r="653" ht="48.75" customHeight="1"/>
    <row r="654" ht="48.75" customHeight="1"/>
    <row r="655" ht="48.75" customHeight="1"/>
    <row r="656" ht="48.75" customHeight="1"/>
    <row r="657" ht="48.75" customHeight="1"/>
    <row r="658" ht="48.75" customHeight="1"/>
    <row r="659" ht="48.75" customHeight="1"/>
    <row r="660" ht="48.75" customHeight="1"/>
    <row r="661" ht="48.75" customHeight="1"/>
    <row r="662" ht="48.75" customHeight="1"/>
    <row r="663" ht="48.75" customHeight="1"/>
    <row r="664" ht="48.75" customHeight="1"/>
    <row r="665" ht="48.75" customHeight="1"/>
    <row r="666" ht="48.75" customHeight="1"/>
    <row r="667" ht="48.75" customHeight="1"/>
    <row r="668" ht="48.75" customHeight="1"/>
    <row r="669" ht="48.75" customHeight="1"/>
    <row r="670" ht="48.75" customHeight="1"/>
    <row r="671" ht="48.75" customHeight="1"/>
    <row r="672" ht="48.75" customHeight="1"/>
    <row r="673" ht="48.75" customHeight="1"/>
    <row r="674" ht="48.75" customHeight="1"/>
    <row r="675" ht="48.75" customHeight="1"/>
    <row r="676" ht="48.75" customHeight="1"/>
    <row r="677" ht="48.75" customHeight="1"/>
    <row r="678" ht="48.75" customHeight="1"/>
    <row r="679" ht="48.75" customHeight="1"/>
    <row r="680" ht="48.75" customHeight="1"/>
    <row r="681" ht="48.75" customHeight="1"/>
    <row r="682" ht="48.75" customHeight="1"/>
    <row r="683" ht="48.75" customHeight="1"/>
    <row r="684" ht="48.75" customHeight="1"/>
    <row r="685" ht="48.75" customHeight="1"/>
    <row r="686" ht="48.75" customHeight="1"/>
    <row r="687" ht="48.75" customHeight="1"/>
    <row r="688" ht="48.75" customHeight="1"/>
    <row r="689" ht="48.75" customHeight="1"/>
    <row r="690" ht="48.75" customHeight="1"/>
    <row r="691" ht="48.75" customHeight="1"/>
    <row r="692" ht="48.75" customHeight="1"/>
    <row r="693" ht="48.75" customHeight="1"/>
    <row r="694" ht="48.75" customHeight="1"/>
    <row r="695" ht="48.75" customHeight="1"/>
    <row r="696" ht="48.75" customHeight="1"/>
    <row r="697" ht="48.75" customHeight="1"/>
    <row r="698" ht="48.75" customHeight="1"/>
    <row r="699" ht="48.75" customHeight="1"/>
    <row r="700" ht="48.75" customHeight="1"/>
    <row r="701" ht="48.75" customHeight="1"/>
    <row r="702" ht="48.75" customHeight="1"/>
    <row r="703" ht="48.75" customHeight="1"/>
    <row r="704" ht="48.75" customHeight="1"/>
    <row r="705" ht="48.75" customHeight="1"/>
    <row r="706" ht="48.75" customHeight="1"/>
    <row r="707" ht="48.75" customHeight="1"/>
    <row r="708" ht="48.75" customHeight="1"/>
    <row r="709" ht="48.75" customHeight="1"/>
    <row r="710" ht="48.75" customHeight="1"/>
    <row r="711" ht="48.75" customHeight="1"/>
    <row r="712" ht="48.75" customHeight="1"/>
    <row r="713" ht="48.75" customHeight="1"/>
    <row r="714" ht="48.75" customHeight="1"/>
    <row r="715" ht="48.75" customHeight="1"/>
    <row r="716" ht="48.75" customHeight="1"/>
    <row r="717" ht="48.75" customHeight="1"/>
    <row r="718" ht="48.75" customHeight="1"/>
    <row r="719" ht="48.75" customHeight="1"/>
    <row r="720" ht="48.75" customHeight="1"/>
    <row r="721" ht="48.75" customHeight="1"/>
    <row r="722" ht="48.75" customHeight="1"/>
    <row r="723" ht="48.75" customHeight="1"/>
    <row r="724" ht="48.75" customHeight="1"/>
    <row r="725" ht="48.75" customHeight="1"/>
    <row r="726" ht="48.75" customHeight="1"/>
    <row r="727" ht="48.75" customHeight="1"/>
    <row r="728" ht="48.75" customHeight="1"/>
    <row r="729" ht="48.75" customHeight="1"/>
    <row r="730" ht="48.75" customHeight="1"/>
    <row r="731" ht="48.75" customHeight="1"/>
    <row r="732" ht="48.75" customHeight="1"/>
    <row r="733" ht="48.75" customHeight="1"/>
    <row r="734" ht="48.75" customHeight="1"/>
    <row r="735" ht="48.75" customHeight="1"/>
    <row r="736" ht="48.75" customHeight="1"/>
    <row r="737" ht="48.75" customHeight="1"/>
    <row r="738" ht="48.75" customHeight="1"/>
    <row r="739" ht="48.75" customHeight="1"/>
    <row r="740" ht="48.75" customHeight="1"/>
    <row r="741" ht="48.75" customHeight="1"/>
  </sheetData>
  <autoFilter ref="A4:K547">
    <extLst/>
  </autoFilter>
  <mergeCells count="1">
    <mergeCell ref="A1:G2"/>
  </mergeCells>
  <printOptions horizontalCentered="1"/>
  <pageMargins left="0.55" right="0.55" top="0.279861111111111" bottom="0.389583333333333" header="0.589583333333333" footer="0.159722222222222"/>
  <pageSetup paperSize="9" scale="40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39-本级一般支出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2022-02-11T03:31:00Z</dcterms:created>
  <dcterms:modified xsi:type="dcterms:W3CDTF">2022-02-14T08:57:15Z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